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605" yWindow="105" windowWidth="10665" windowHeight="9525"/>
  </bookViews>
  <sheets>
    <sheet name="ESCALA DE SEGUIMIENTO" sheetId="1" r:id="rId1"/>
    <sheet name="SEGUIMIENTO PDI " sheetId="2" r:id="rId2"/>
    <sheet name="CONSOLIDADO" sheetId="8" r:id="rId3"/>
    <sheet name="Hoja7" sheetId="14" r:id="rId4"/>
  </sheets>
  <calcPr calcId="144525"/>
</workbook>
</file>

<file path=xl/calcChain.xml><?xml version="1.0" encoding="utf-8"?>
<calcChain xmlns="http://schemas.openxmlformats.org/spreadsheetml/2006/main">
  <c r="Q119" i="2" l="1"/>
  <c r="T128" i="2" l="1"/>
  <c r="T129" i="2"/>
  <c r="T130" i="2"/>
  <c r="T124" i="2"/>
  <c r="T125" i="2"/>
  <c r="T126" i="2"/>
  <c r="T127" i="2"/>
  <c r="T122" i="2"/>
  <c r="T123" i="2"/>
  <c r="T118" i="2"/>
  <c r="T119" i="2"/>
  <c r="T120" i="2"/>
  <c r="T121" i="2"/>
  <c r="T116" i="2"/>
  <c r="T117" i="2"/>
  <c r="T115" i="2"/>
  <c r="T112" i="2" l="1"/>
  <c r="T113" i="2"/>
  <c r="T114" i="2"/>
  <c r="T107" i="2"/>
  <c r="T108" i="2"/>
  <c r="T109" i="2"/>
  <c r="T110" i="2"/>
  <c r="T111" i="2"/>
  <c r="T106" i="2"/>
  <c r="T9" i="2" l="1"/>
  <c r="T20" i="2"/>
  <c r="T21" i="2"/>
  <c r="T27" i="2"/>
  <c r="N11" i="8" l="1"/>
  <c r="N10" i="8"/>
  <c r="L10" i="8"/>
  <c r="J10" i="8"/>
  <c r="N9" i="8"/>
  <c r="L9" i="8"/>
  <c r="J9" i="8"/>
  <c r="H9" i="8"/>
  <c r="F9" i="8"/>
  <c r="N8" i="8"/>
  <c r="L8" i="8"/>
  <c r="J8" i="8"/>
  <c r="H8" i="8"/>
  <c r="F8" i="8"/>
  <c r="B13" i="8"/>
  <c r="B12" i="8"/>
  <c r="B11" i="8"/>
  <c r="B10" i="8"/>
  <c r="B9" i="8"/>
  <c r="B8" i="8"/>
  <c r="R137" i="2" l="1"/>
  <c r="T137" i="2" s="1"/>
  <c r="H137" i="2"/>
  <c r="R122" i="2" l="1"/>
  <c r="R115" i="2"/>
  <c r="R6" i="2" l="1"/>
  <c r="T6" i="2" s="1"/>
  <c r="R7" i="2"/>
  <c r="T7" i="2" s="1"/>
  <c r="R8" i="2"/>
  <c r="T8" i="2" s="1"/>
  <c r="R10" i="2"/>
  <c r="T10" i="2" s="1"/>
  <c r="R11" i="2"/>
  <c r="T11" i="2" s="1"/>
  <c r="R12" i="2"/>
  <c r="T12" i="2" s="1"/>
  <c r="R14" i="2"/>
  <c r="T14" i="2" s="1"/>
  <c r="R15" i="2"/>
  <c r="T15" i="2" s="1"/>
  <c r="R16" i="2"/>
  <c r="T16" i="2" s="1"/>
  <c r="R17" i="2"/>
  <c r="T17" i="2" s="1"/>
  <c r="R18" i="2"/>
  <c r="T18" i="2" s="1"/>
  <c r="R19" i="2"/>
  <c r="T19" i="2" s="1"/>
  <c r="R22" i="2"/>
  <c r="T22" i="2" s="1"/>
  <c r="R23" i="2"/>
  <c r="T23" i="2" s="1"/>
  <c r="R24" i="2"/>
  <c r="T24" i="2" s="1"/>
  <c r="R25" i="2"/>
  <c r="T25" i="2" s="1"/>
  <c r="R26" i="2"/>
  <c r="T26" i="2" s="1"/>
  <c r="R28" i="2"/>
  <c r="T28" i="2" s="1"/>
  <c r="R29" i="2"/>
  <c r="T29" i="2" s="1"/>
  <c r="R30" i="2"/>
  <c r="T30" i="2" s="1"/>
  <c r="R31" i="2"/>
  <c r="T31" i="2" s="1"/>
  <c r="R32" i="2"/>
  <c r="T32" i="2" s="1"/>
  <c r="R33" i="2"/>
  <c r="T33" i="2" s="1"/>
  <c r="R48" i="2" l="1"/>
  <c r="T48" i="2" s="1"/>
  <c r="R182" i="2" l="1"/>
  <c r="T182" i="2" s="1"/>
  <c r="H182" i="2"/>
  <c r="R181" i="2"/>
  <c r="T181" i="2" s="1"/>
  <c r="H181" i="2"/>
  <c r="R180" i="2"/>
  <c r="T180" i="2" s="1"/>
  <c r="H180" i="2"/>
  <c r="R179" i="2"/>
  <c r="T179" i="2" s="1"/>
  <c r="H179" i="2"/>
  <c r="R178" i="2"/>
  <c r="T178" i="2" s="1"/>
  <c r="H178" i="2"/>
  <c r="R177" i="2"/>
  <c r="T177" i="2" s="1"/>
  <c r="H177" i="2"/>
  <c r="R176" i="2"/>
  <c r="T176" i="2" s="1"/>
  <c r="H176" i="2"/>
  <c r="R175" i="2"/>
  <c r="T175" i="2" s="1"/>
  <c r="H175" i="2"/>
  <c r="R174" i="2"/>
  <c r="T174" i="2" s="1"/>
  <c r="H174" i="2"/>
  <c r="R173" i="2"/>
  <c r="T173" i="2" s="1"/>
  <c r="H173" i="2"/>
  <c r="R172" i="2"/>
  <c r="T172" i="2" s="1"/>
  <c r="H172" i="2"/>
  <c r="R171" i="2"/>
  <c r="T171" i="2" s="1"/>
  <c r="H171" i="2"/>
  <c r="R170" i="2"/>
  <c r="T170" i="2" s="1"/>
  <c r="H170" i="2"/>
  <c r="T168" i="2"/>
  <c r="H168" i="2"/>
  <c r="R167" i="2"/>
  <c r="T167" i="2" s="1"/>
  <c r="H167" i="2"/>
  <c r="R166" i="2"/>
  <c r="T166" i="2" s="1"/>
  <c r="H166" i="2"/>
  <c r="R165" i="2"/>
  <c r="T165" i="2" s="1"/>
  <c r="H165" i="2"/>
  <c r="R164" i="2"/>
  <c r="T164" i="2" s="1"/>
  <c r="H164" i="2"/>
  <c r="R163" i="2"/>
  <c r="T163" i="2" s="1"/>
  <c r="H163" i="2"/>
  <c r="R162" i="2"/>
  <c r="T162" i="2" s="1"/>
  <c r="H162" i="2"/>
  <c r="R161" i="2"/>
  <c r="T161" i="2" s="1"/>
  <c r="H161" i="2"/>
  <c r="R160" i="2"/>
  <c r="T160" i="2" s="1"/>
  <c r="H160" i="2"/>
  <c r="R159" i="2"/>
  <c r="T159" i="2" s="1"/>
  <c r="H159" i="2"/>
  <c r="R158" i="2"/>
  <c r="T158" i="2" s="1"/>
  <c r="H158" i="2"/>
  <c r="R157" i="2"/>
  <c r="T157" i="2" s="1"/>
  <c r="H157" i="2"/>
  <c r="R156" i="2"/>
  <c r="T156" i="2" s="1"/>
  <c r="H156" i="2"/>
  <c r="R155" i="2"/>
  <c r="T155" i="2" s="1"/>
  <c r="H155" i="2"/>
  <c r="R154" i="2"/>
  <c r="T154" i="2" s="1"/>
  <c r="H154" i="2"/>
  <c r="R153" i="2"/>
  <c r="T153" i="2" s="1"/>
  <c r="H153" i="2"/>
  <c r="R152" i="2"/>
  <c r="T152" i="2" s="1"/>
  <c r="H152" i="2"/>
  <c r="R151" i="2"/>
  <c r="T151" i="2" s="1"/>
  <c r="H151" i="2"/>
  <c r="R150" i="2"/>
  <c r="T150" i="2" s="1"/>
  <c r="H150" i="2"/>
  <c r="R148" i="2"/>
  <c r="T148" i="2" s="1"/>
  <c r="H148" i="2"/>
  <c r="R147" i="2"/>
  <c r="T147" i="2" s="1"/>
  <c r="H147" i="2"/>
  <c r="R146" i="2"/>
  <c r="T146" i="2" s="1"/>
  <c r="H146" i="2"/>
  <c r="R145" i="2"/>
  <c r="T145" i="2" s="1"/>
  <c r="H145" i="2"/>
  <c r="R144" i="2"/>
  <c r="T144" i="2" s="1"/>
  <c r="H144" i="2"/>
  <c r="R143" i="2"/>
  <c r="T143" i="2" s="1"/>
  <c r="H143" i="2"/>
  <c r="R142" i="2"/>
  <c r="T142" i="2" s="1"/>
  <c r="H142" i="2"/>
  <c r="R141" i="2"/>
  <c r="T141" i="2" s="1"/>
  <c r="H141" i="2"/>
  <c r="R140" i="2"/>
  <c r="T140" i="2" s="1"/>
  <c r="H140" i="2"/>
  <c r="R139" i="2"/>
  <c r="T139" i="2" s="1"/>
  <c r="H139" i="2"/>
  <c r="R138" i="2"/>
  <c r="T138" i="2" s="1"/>
  <c r="H138" i="2"/>
  <c r="R136" i="2"/>
  <c r="T136" i="2" s="1"/>
  <c r="H136" i="2"/>
  <c r="R134" i="2"/>
  <c r="T134" i="2" s="1"/>
  <c r="H134" i="2"/>
  <c r="R133" i="2"/>
  <c r="T133" i="2" s="1"/>
  <c r="H133" i="2"/>
  <c r="G131" i="2"/>
  <c r="F131" i="2"/>
  <c r="R130" i="2"/>
  <c r="Q130" i="2"/>
  <c r="H130" i="2"/>
  <c r="R129" i="2"/>
  <c r="Q129" i="2"/>
  <c r="H129" i="2"/>
  <c r="R128" i="2"/>
  <c r="Q128" i="2"/>
  <c r="H128" i="2"/>
  <c r="Q127" i="2"/>
  <c r="Q126" i="2"/>
  <c r="H126" i="2"/>
  <c r="Q125" i="2"/>
  <c r="R124" i="2"/>
  <c r="Q124" i="2"/>
  <c r="H124" i="2"/>
  <c r="Q123" i="2"/>
  <c r="Q122" i="2"/>
  <c r="H122" i="2"/>
  <c r="Q121" i="2"/>
  <c r="Q120" i="2"/>
  <c r="R118" i="2"/>
  <c r="Q118" i="2"/>
  <c r="H118" i="2"/>
  <c r="Q117" i="2"/>
  <c r="M116" i="2"/>
  <c r="Q116" i="2" s="1"/>
  <c r="Q115" i="2"/>
  <c r="H115" i="2"/>
  <c r="R114" i="2"/>
  <c r="H114" i="2"/>
  <c r="R113" i="2"/>
  <c r="H113" i="2"/>
  <c r="R112" i="2"/>
  <c r="H112" i="2"/>
  <c r="R111" i="2"/>
  <c r="Q111" i="2"/>
  <c r="H111" i="2"/>
  <c r="R110" i="2"/>
  <c r="Q110" i="2"/>
  <c r="H110" i="2"/>
  <c r="R109" i="2"/>
  <c r="H109" i="2"/>
  <c r="R108" i="2"/>
  <c r="Q108" i="2"/>
  <c r="H108" i="2"/>
  <c r="R107" i="2"/>
  <c r="Q107" i="2"/>
  <c r="H107" i="2"/>
  <c r="R106" i="2"/>
  <c r="Q106" i="2"/>
  <c r="H106" i="2"/>
  <c r="G104" i="2"/>
  <c r="F104" i="2"/>
  <c r="R103" i="2"/>
  <c r="T103" i="2" s="1"/>
  <c r="H103" i="2"/>
  <c r="R102" i="2"/>
  <c r="T102" i="2" s="1"/>
  <c r="H102" i="2"/>
  <c r="R101" i="2"/>
  <c r="T101" i="2" s="1"/>
  <c r="H101" i="2"/>
  <c r="R100" i="2"/>
  <c r="T100" i="2" s="1"/>
  <c r="H100" i="2"/>
  <c r="R99" i="2"/>
  <c r="T99" i="2" s="1"/>
  <c r="H99" i="2"/>
  <c r="R98" i="2"/>
  <c r="T98" i="2" s="1"/>
  <c r="H98" i="2"/>
  <c r="R97" i="2"/>
  <c r="T97" i="2" s="1"/>
  <c r="H97" i="2"/>
  <c r="R96" i="2"/>
  <c r="T96" i="2" s="1"/>
  <c r="H96" i="2"/>
  <c r="R95" i="2"/>
  <c r="T95" i="2" s="1"/>
  <c r="H95" i="2"/>
  <c r="R94" i="2"/>
  <c r="T94" i="2" s="1"/>
  <c r="H94" i="2"/>
  <c r="R93" i="2"/>
  <c r="T93" i="2" s="1"/>
  <c r="H93" i="2"/>
  <c r="R92" i="2"/>
  <c r="T92" i="2" s="1"/>
  <c r="H92" i="2"/>
  <c r="R91" i="2"/>
  <c r="T91" i="2" s="1"/>
  <c r="H91" i="2"/>
  <c r="R90" i="2"/>
  <c r="T90" i="2" s="1"/>
  <c r="H90" i="2"/>
  <c r="R89" i="2"/>
  <c r="T89" i="2" s="1"/>
  <c r="H89" i="2"/>
  <c r="R88" i="2"/>
  <c r="T88" i="2" s="1"/>
  <c r="H88" i="2"/>
  <c r="R87" i="2"/>
  <c r="T87" i="2" s="1"/>
  <c r="H87" i="2"/>
  <c r="R86" i="2"/>
  <c r="T86" i="2" s="1"/>
  <c r="H86" i="2"/>
  <c r="R85" i="2"/>
  <c r="T85" i="2" s="1"/>
  <c r="H85" i="2"/>
  <c r="R84" i="2"/>
  <c r="T84" i="2" s="1"/>
  <c r="H84" i="2"/>
  <c r="R83" i="2"/>
  <c r="T83" i="2" s="1"/>
  <c r="H83" i="2"/>
  <c r="R82" i="2"/>
  <c r="T82" i="2" s="1"/>
  <c r="H82" i="2"/>
  <c r="R81" i="2"/>
  <c r="T81" i="2" s="1"/>
  <c r="H81" i="2"/>
  <c r="R80" i="2"/>
  <c r="T80" i="2" s="1"/>
  <c r="H80" i="2"/>
  <c r="R79" i="2"/>
  <c r="T79" i="2" s="1"/>
  <c r="H79" i="2"/>
  <c r="R78" i="2"/>
  <c r="T78" i="2" s="1"/>
  <c r="H78" i="2"/>
  <c r="R77" i="2"/>
  <c r="T77" i="2" s="1"/>
  <c r="H77" i="2"/>
  <c r="R76" i="2"/>
  <c r="T76" i="2" s="1"/>
  <c r="H76" i="2"/>
  <c r="R75" i="2"/>
  <c r="T75" i="2" s="1"/>
  <c r="H75" i="2"/>
  <c r="R74" i="2"/>
  <c r="T74" i="2" s="1"/>
  <c r="H74" i="2"/>
  <c r="R73" i="2"/>
  <c r="T73" i="2" s="1"/>
  <c r="H73" i="2"/>
  <c r="R72" i="2"/>
  <c r="T72" i="2" s="1"/>
  <c r="H72" i="2"/>
  <c r="R71" i="2"/>
  <c r="T71" i="2" s="1"/>
  <c r="H71" i="2"/>
  <c r="R70" i="2"/>
  <c r="T70" i="2" s="1"/>
  <c r="H70" i="2"/>
  <c r="G68" i="2"/>
  <c r="F68" i="2"/>
  <c r="R67" i="2"/>
  <c r="T67" i="2" s="1"/>
  <c r="Q67" i="2"/>
  <c r="H67" i="2"/>
  <c r="R66" i="2"/>
  <c r="T66" i="2" s="1"/>
  <c r="Q66" i="2"/>
  <c r="H66" i="2"/>
  <c r="R65" i="2"/>
  <c r="T65" i="2" s="1"/>
  <c r="Q65" i="2"/>
  <c r="H65" i="2"/>
  <c r="R64" i="2"/>
  <c r="T64" i="2" s="1"/>
  <c r="Q64" i="2"/>
  <c r="H64" i="2"/>
  <c r="R63" i="2"/>
  <c r="T63" i="2" s="1"/>
  <c r="Q63" i="2"/>
  <c r="H63" i="2"/>
  <c r="R62" i="2"/>
  <c r="T62" i="2" s="1"/>
  <c r="Q62" i="2"/>
  <c r="H62" i="2"/>
  <c r="R61" i="2"/>
  <c r="T61" i="2" s="1"/>
  <c r="Q61" i="2"/>
  <c r="H61" i="2"/>
  <c r="R60" i="2"/>
  <c r="T60" i="2" s="1"/>
  <c r="H60" i="2"/>
  <c r="R59" i="2"/>
  <c r="T59" i="2" s="1"/>
  <c r="Q59" i="2"/>
  <c r="H59" i="2"/>
  <c r="R58" i="2"/>
  <c r="T58" i="2" s="1"/>
  <c r="Q58" i="2"/>
  <c r="H58" i="2"/>
  <c r="R57" i="2"/>
  <c r="T57" i="2" s="1"/>
  <c r="Q57" i="2"/>
  <c r="H57" i="2"/>
  <c r="R56" i="2"/>
  <c r="T56" i="2" s="1"/>
  <c r="Q56" i="2"/>
  <c r="H56" i="2"/>
  <c r="R55" i="2"/>
  <c r="T55" i="2" s="1"/>
  <c r="Q55" i="2"/>
  <c r="H55" i="2"/>
  <c r="R54" i="2"/>
  <c r="T54" i="2" s="1"/>
  <c r="Q54" i="2"/>
  <c r="H54" i="2"/>
  <c r="R53" i="2"/>
  <c r="T53" i="2" s="1"/>
  <c r="H53" i="2"/>
  <c r="R52" i="2"/>
  <c r="T52" i="2" s="1"/>
  <c r="Q52" i="2"/>
  <c r="H52" i="2"/>
  <c r="R51" i="2"/>
  <c r="T51" i="2" s="1"/>
  <c r="Q51" i="2"/>
  <c r="H51" i="2"/>
  <c r="R50" i="2"/>
  <c r="T50" i="2" s="1"/>
  <c r="Q50" i="2"/>
  <c r="H50" i="2"/>
  <c r="R49" i="2"/>
  <c r="T49" i="2" s="1"/>
  <c r="Q49" i="2"/>
  <c r="H49" i="2"/>
  <c r="Q48" i="2"/>
  <c r="H48" i="2"/>
  <c r="R47" i="2"/>
  <c r="T47" i="2" s="1"/>
  <c r="Q47" i="2"/>
  <c r="H47" i="2"/>
  <c r="R46" i="2"/>
  <c r="T46" i="2" s="1"/>
  <c r="Q46" i="2"/>
  <c r="H46" i="2"/>
  <c r="R45" i="2"/>
  <c r="T45" i="2" s="1"/>
  <c r="Q45" i="2"/>
  <c r="H45" i="2"/>
  <c r="R44" i="2"/>
  <c r="T44" i="2" s="1"/>
  <c r="H44" i="2"/>
  <c r="R43" i="2"/>
  <c r="T43" i="2" s="1"/>
  <c r="H43" i="2"/>
  <c r="R42" i="2"/>
  <c r="T42" i="2" s="1"/>
  <c r="H42" i="2"/>
  <c r="R41" i="2"/>
  <c r="T41" i="2" s="1"/>
  <c r="H41" i="2"/>
  <c r="R40" i="2"/>
  <c r="T40" i="2" s="1"/>
  <c r="H40" i="2"/>
  <c r="R39" i="2"/>
  <c r="T39" i="2" s="1"/>
  <c r="H39" i="2"/>
  <c r="R38" i="2"/>
  <c r="T38" i="2" s="1"/>
  <c r="Q38" i="2"/>
  <c r="H38" i="2"/>
  <c r="R37" i="2"/>
  <c r="T37" i="2" s="1"/>
  <c r="Q37" i="2"/>
  <c r="H37" i="2"/>
  <c r="R36" i="2"/>
  <c r="T36" i="2" s="1"/>
  <c r="Q36" i="2"/>
  <c r="H36" i="2"/>
  <c r="F34" i="2"/>
  <c r="H33" i="2"/>
  <c r="H32" i="2"/>
  <c r="H31" i="2"/>
  <c r="H30" i="2"/>
  <c r="H29" i="2"/>
  <c r="H28" i="2"/>
  <c r="H27" i="2"/>
  <c r="H26" i="2"/>
  <c r="H25" i="2"/>
  <c r="H24" i="2"/>
  <c r="H23" i="2"/>
  <c r="H22" i="2"/>
  <c r="H21" i="2"/>
  <c r="H20" i="2"/>
  <c r="H19" i="2"/>
  <c r="H18" i="2"/>
  <c r="H17" i="2"/>
  <c r="H16" i="2"/>
  <c r="H15" i="2"/>
  <c r="H14" i="2"/>
  <c r="G13" i="2"/>
  <c r="H12" i="2"/>
  <c r="H11" i="2"/>
  <c r="H10" i="2"/>
  <c r="H9" i="2"/>
  <c r="H8" i="2"/>
  <c r="H7" i="2"/>
  <c r="H6" i="2"/>
  <c r="R5" i="2"/>
  <c r="T5" i="2" s="1"/>
  <c r="H5" i="2"/>
  <c r="H68" i="2" l="1"/>
  <c r="H131" i="2"/>
  <c r="H104" i="2"/>
  <c r="G34" i="2"/>
  <c r="R13" i="2"/>
  <c r="T13" i="2" s="1"/>
  <c r="H13" i="2"/>
  <c r="H34" i="2" s="1"/>
</calcChain>
</file>

<file path=xl/comments1.xml><?xml version="1.0" encoding="utf-8"?>
<comments xmlns="http://schemas.openxmlformats.org/spreadsheetml/2006/main">
  <authors>
    <author/>
  </authors>
  <commentList>
    <comment ref="J123" authorId="0">
      <text>
        <r>
          <rPr>
            <b/>
            <sz val="9"/>
            <color rgb="FF000000"/>
            <rFont val="Calibri"/>
            <family val="2"/>
            <charset val="1"/>
          </rPr>
          <t xml:space="preserve">Bienestar:
</t>
        </r>
        <r>
          <rPr>
            <sz val="9"/>
            <color rgb="FF000000"/>
            <rFont val="Calibri"/>
            <family val="2"/>
            <charset val="1"/>
          </rPr>
          <t xml:space="preserve">45 años 
</t>
        </r>
      </text>
    </comment>
  </commentList>
</comments>
</file>

<file path=xl/comments2.xml><?xml version="1.0" encoding="utf-8"?>
<comments xmlns="http://schemas.openxmlformats.org/spreadsheetml/2006/main">
  <authors>
    <author/>
  </authors>
  <commentList>
    <comment ref="BK9" authorId="0">
      <text>
        <r>
          <rPr>
            <sz val="9"/>
            <color rgb="FF000000"/>
            <rFont val="Tahoma"/>
            <family val="2"/>
            <charset val="1"/>
          </rPr>
          <t xml:space="preserve">
2a.5, 2a.6, 2a.10, 2a.13, 2a.14, 2a.20</t>
        </r>
      </text>
    </comment>
    <comment ref="BM9" authorId="0">
      <text>
        <r>
          <rPr>
            <sz val="9"/>
            <color rgb="FF000000"/>
            <rFont val="Tahoma"/>
            <family val="2"/>
            <charset val="1"/>
          </rPr>
          <t xml:space="preserve">
2b.3, 2b.4, 2b.7, 2b.8, 2b.10, 2b.13, 2b.22</t>
        </r>
      </text>
    </comment>
    <comment ref="BK10" authorId="0">
      <text>
        <r>
          <rPr>
            <sz val="9"/>
            <color rgb="FF000000"/>
            <rFont val="Tahoma"/>
            <family val="2"/>
            <charset val="1"/>
          </rPr>
          <t xml:space="preserve">
2a.4, 2a.7, 2a.8, 2a.9, 2a.12, 2a.16, 2a.19</t>
        </r>
      </text>
    </comment>
  </commentList>
</comments>
</file>

<file path=xl/sharedStrings.xml><?xml version="1.0" encoding="utf-8"?>
<sst xmlns="http://schemas.openxmlformats.org/spreadsheetml/2006/main" count="1052" uniqueCount="796">
  <si>
    <t>SEMÁFORO</t>
  </si>
  <si>
    <t>ESTADO DE AVANCE</t>
  </si>
  <si>
    <t>INTERPRETACIÓN</t>
  </si>
  <si>
    <t>Menor a 25%</t>
  </si>
  <si>
    <t>Se ha avanzado muy poco o nada en este indicador</t>
  </si>
  <si>
    <t>Menor a 33%</t>
  </si>
  <si>
    <t>Mayor o igual a 25% y menor a 56%</t>
  </si>
  <si>
    <t>Nivel aceptable del indicador</t>
  </si>
  <si>
    <t>Mayor o igual a 33% y menor a 75%</t>
  </si>
  <si>
    <t>Mayor o igual a 56% y menor que 74%</t>
  </si>
  <si>
    <t>Nivel del indicador que cumple las expectativas</t>
  </si>
  <si>
    <t>Mayor o igual a 76% y menor que 99%</t>
  </si>
  <si>
    <t>75% o más</t>
  </si>
  <si>
    <t>Nivel del indicador que satisface y supera las expectativas</t>
  </si>
  <si>
    <t>100% o más</t>
  </si>
  <si>
    <t>Sin meta</t>
  </si>
  <si>
    <t>Acción sin meta definida en el PDI</t>
  </si>
  <si>
    <t>Sin meta para el 2015</t>
  </si>
  <si>
    <t>Acción sin meta en el PDI para el 2015</t>
  </si>
  <si>
    <t>PROYECTO</t>
  </si>
  <si>
    <t>SIGLA</t>
  </si>
  <si>
    <t>ACTIVIDADES</t>
  </si>
  <si>
    <t>RUBRO</t>
  </si>
  <si>
    <t>RESPONSABLE</t>
  </si>
  <si>
    <t>RECURSO ASIGNADO</t>
  </si>
  <si>
    <t>RECURSO EJECUTADO</t>
  </si>
  <si>
    <t>SALDO</t>
  </si>
  <si>
    <t>LINEA BASE</t>
  </si>
  <si>
    <t>META DE RESULTADO  AÑO 2015</t>
  </si>
  <si>
    <t>META DE PRODUCTO</t>
  </si>
  <si>
    <t>TOTAL TRIMESTRE</t>
  </si>
  <si>
    <t>EFICIENCIA</t>
  </si>
  <si>
    <t>EFICACIA</t>
  </si>
  <si>
    <t>EFECTIVIDAD</t>
  </si>
  <si>
    <t>SOPORTES DE ACCIONES REALIZADAS</t>
  </si>
  <si>
    <t>JULIO</t>
  </si>
  <si>
    <t>AGOSTO</t>
  </si>
  <si>
    <t>SEPTIEMBRE</t>
  </si>
  <si>
    <t>En millones de pesos</t>
  </si>
  <si>
    <t>#</t>
  </si>
  <si>
    <t>%</t>
  </si>
  <si>
    <t>En porcentaje</t>
  </si>
  <si>
    <r>
      <t xml:space="preserve">                               </t>
    </r>
    <r>
      <rPr>
        <b/>
        <sz val="14"/>
        <color rgb="FF000000"/>
        <rFont val="Arial"/>
        <family val="2"/>
        <charset val="1"/>
      </rPr>
      <t>SUBSISTEMA DE FORMACIÒN</t>
    </r>
  </si>
  <si>
    <t>SF-PY1. Identidad con la Teleología Institucional.</t>
  </si>
  <si>
    <t>SF-PY1.1</t>
  </si>
  <si>
    <t>Inducción estudiantes nuevos, para promover el conocimiento y apropiación de la teleología y el fomento a la permanencia estudiantil.</t>
  </si>
  <si>
    <t>V.ACADEMICA</t>
  </si>
  <si>
    <t>1.150 PERSONAS</t>
  </si>
  <si>
    <t>3450 PERSONAS</t>
  </si>
  <si>
    <r>
      <t>1. Se agendó la jornada de inducción reinducción durante sesión de autocontrol, una vez terminadas las Ferias de la Surcolombianidad.</t>
    </r>
    <r>
      <rPr>
        <b/>
        <sz val="11"/>
        <color rgb="FF000000"/>
        <rFont val="Calibri"/>
        <family val="2"/>
        <charset val="1"/>
      </rPr>
      <t xml:space="preserve"> 2. </t>
    </r>
    <r>
      <rPr>
        <sz val="11"/>
        <color rgb="FF000000"/>
        <rFont val="Calibri"/>
        <family val="2"/>
        <charset val="1"/>
      </rPr>
      <t xml:space="preserve">Se realizó la reunión logística con el equipo de la Vicerrectoría para el desarrollo de las jornadas de inducción - reinudcción. (JORNADA DE AUTOCONTROL) </t>
    </r>
    <r>
      <rPr>
        <b/>
        <sz val="11"/>
        <color rgb="FF000000"/>
        <rFont val="Calibri"/>
        <family val="2"/>
        <charset val="1"/>
      </rPr>
      <t xml:space="preserve">3. </t>
    </r>
    <r>
      <rPr>
        <sz val="11"/>
        <color rgb="FF000000"/>
        <rFont val="Calibri"/>
        <family val="2"/>
        <charset val="1"/>
      </rPr>
      <t>Se envió a las facultades la invitación y solicitud de apoyo en el marco del desarrollo de la actividad.</t>
    </r>
    <r>
      <rPr>
        <b/>
        <sz val="11"/>
        <color rgb="FF000000"/>
        <rFont val="Calibri"/>
        <family val="2"/>
        <charset val="1"/>
      </rPr>
      <t xml:space="preserve"> 4. </t>
    </r>
    <r>
      <rPr>
        <sz val="11"/>
        <color rgb="FF000000"/>
        <rFont val="Calibri"/>
        <family val="2"/>
        <charset val="1"/>
      </rPr>
      <t>Se programaron logísticamente las actividades y puntos a desarrollar durante las distintas jornadas.</t>
    </r>
    <r>
      <rPr>
        <b/>
        <sz val="11"/>
        <color rgb="FF000000"/>
        <rFont val="Calibri"/>
        <family val="2"/>
        <charset val="1"/>
      </rPr>
      <t xml:space="preserve"> 5. </t>
    </r>
    <r>
      <rPr>
        <sz val="11"/>
        <color rgb="FF000000"/>
        <rFont val="Calibri"/>
        <family val="2"/>
        <charset val="1"/>
      </rPr>
      <t>Se editó un video institucional con entrevistas de directivos de la Universidad y Decanos de todas las Facultades para socializar durante la Jornadas de reinducción.</t>
    </r>
    <r>
      <rPr>
        <b/>
        <sz val="11"/>
        <color rgb="FF000000"/>
        <rFont val="Calibri"/>
        <family val="2"/>
        <charset val="1"/>
      </rPr>
      <t xml:space="preserve"> 6. </t>
    </r>
    <r>
      <rPr>
        <sz val="11"/>
        <color rgb="FF000000"/>
        <rFont val="Calibri"/>
        <family val="2"/>
        <charset val="1"/>
      </rPr>
      <t xml:space="preserve">Se socializó con el Consejo Académico la Propuesta de Inducción Reinducción a realizar a partir del martes 13 de octubre. </t>
    </r>
    <r>
      <rPr>
        <b/>
        <sz val="11"/>
        <color rgb="FF000000"/>
        <rFont val="Calibri"/>
        <family val="2"/>
        <charset val="1"/>
      </rPr>
      <t xml:space="preserve">7. </t>
    </r>
    <r>
      <rPr>
        <sz val="11"/>
        <color rgb="FF000000"/>
        <rFont val="Calibri"/>
        <family val="2"/>
        <charset val="1"/>
      </rPr>
      <t xml:space="preserve">Se organizó el material e insumos a utilizar durante la jornada de reinducción con los distintos programas de la Universidad: - Video Institucional, Himno de la Universidad Surcolombiana, Materiales para utilizar en el taller (bond, marcadores, MUG entre otras.) </t>
    </r>
    <r>
      <rPr>
        <b/>
        <sz val="11"/>
        <color rgb="FF000000"/>
        <rFont val="Calibri"/>
        <family val="2"/>
        <charset val="1"/>
      </rPr>
      <t xml:space="preserve">8. </t>
    </r>
    <r>
      <rPr>
        <sz val="11"/>
        <color rgb="FF000000"/>
        <rFont val="Calibri"/>
        <family val="2"/>
        <charset val="1"/>
      </rPr>
      <t xml:space="preserve">Se contactó el cuentero (director de grupo de Teatro para que contara la Historia de la Univerisidad de una manera participativa y crítica. </t>
    </r>
    <r>
      <rPr>
        <b/>
        <sz val="11"/>
        <color rgb="FF000000"/>
        <rFont val="Calibri"/>
        <family val="2"/>
        <charset val="1"/>
      </rPr>
      <t xml:space="preserve">9. </t>
    </r>
    <r>
      <rPr>
        <sz val="11"/>
        <color rgb="FF000000"/>
        <rFont val="Calibri"/>
        <family val="2"/>
        <charset val="1"/>
      </rPr>
      <t xml:space="preserve">Se solicitó la contratación del cuentero para apoyar la propuesta de NARRACIÓN DE LA HISTÓRIA DE LA UNIVERSIDAD. </t>
    </r>
    <r>
      <rPr>
        <b/>
        <sz val="11"/>
        <color rgb="FF000000"/>
        <rFont val="Calibri"/>
        <family val="2"/>
        <charset val="1"/>
      </rPr>
      <t xml:space="preserve">10. </t>
    </r>
    <r>
      <rPr>
        <sz val="11"/>
        <color rgb="FF000000"/>
        <rFont val="Calibri"/>
        <family val="2"/>
        <charset val="1"/>
      </rPr>
      <t xml:space="preserve">Se programó del TALLER donde una de las actividades fue un CONCURSO (Arma la Misión y la Visión de la Universidad Surcolombiana). </t>
    </r>
    <r>
      <rPr>
        <b/>
        <sz val="11"/>
        <color rgb="FF000000"/>
        <rFont val="Calibri"/>
        <family val="2"/>
        <charset val="1"/>
      </rPr>
      <t>11.</t>
    </r>
    <r>
      <rPr>
        <sz val="11"/>
        <color rgb="FF000000"/>
        <rFont val="Calibri"/>
        <family val="2"/>
        <charset val="1"/>
      </rPr>
      <t>A la fecha se han desarrollado Seis (6) Jornadas de reinducción de las 11 preparadas</t>
    </r>
    <r>
      <rPr>
        <b/>
        <sz val="11"/>
        <color rgb="FF000000"/>
        <rFont val="Calibri"/>
        <family val="2"/>
        <charset val="1"/>
      </rPr>
      <t xml:space="preserve">.12. </t>
    </r>
    <r>
      <rPr>
        <sz val="11"/>
        <color rgb="FF000000"/>
        <rFont val="Calibri"/>
        <family val="2"/>
        <charset val="1"/>
      </rPr>
      <t>Estudio Previo contratacion de Yenny Alejandra Chacon para prestar apoyo a la gestión administrativa difusión de inducción y  reinducción a estudiantes nuevos.</t>
    </r>
  </si>
  <si>
    <t>EL % TOTAL DEL TERCER TRIMESTRE SE DEBE SUMAR CON EL SEGUNDO Y PRIMER TRIMESTRE. ES DECIR QUE SI EN EL SEGUNDO IBAMOS EN UN 40% Y EN EL TERCERO AUMENTAMOS UN 30%, IRIAMOS EN UN 70% GENERAL.</t>
  </si>
  <si>
    <t>SF-PY1.2</t>
  </si>
  <si>
    <t>Inducción y reinducción anual a profesores, directivos y administrativos,  para promover el conocimiento y apropiación de la teleología institucional.</t>
  </si>
  <si>
    <t>Se programo nuevas fechas entre finales de Octubre e Inicios de Noviembre para promover el conocimiento y la apropiacion de la teleologia por parte de los directivos y administrativos</t>
  </si>
  <si>
    <t>SF-PY1.3</t>
  </si>
  <si>
    <t>Reforma a cursos obligatorios de núcleo institucional (Comunicación Linguistica, Constitución, Medio Ambiente, Ética,  y otros de competencias genéricas).</t>
  </si>
  <si>
    <t>Actas de reunión del Comité Central de Currículo</t>
  </si>
  <si>
    <t>SF-PY1.4</t>
  </si>
  <si>
    <t>Estrategias divulgativas de la Misión, La Visión, el Proyecto Educativo Institucional PEU.</t>
  </si>
  <si>
    <r>
      <t xml:space="preserve">1. Presentación y ajustes de Estrategias del PY.1 “Identidad con la Teleología Institucional” 15 de Septiembre.  
• Se realizó las propuestas de las estrategias para el PY.1 a cargo del Profesional de Apoyo Bernardo Monje Sánchez y la Pasante de Comunicación Nataly Polanco Cerquera a la Vicerrectora Académica, Isabel Cristina Gutiérrez. </t>
    </r>
    <r>
      <rPr>
        <b/>
        <sz val="11"/>
        <color rgb="FF000000"/>
        <rFont val="Calibri"/>
        <family val="2"/>
        <charset val="1"/>
      </rPr>
      <t xml:space="preserve">2. </t>
    </r>
    <r>
      <rPr>
        <sz val="11"/>
        <color rgb="FF000000"/>
        <rFont val="Calibri"/>
        <family val="2"/>
        <charset val="1"/>
      </rPr>
      <t xml:space="preserve">Creación de nuevas Estrategias para el PY.1 22 al 26 de septiembre.
• Se hicieron ajustes a las estrategias.
• A partir de esta semana se trabajó en la realización de proponer más estrategias  nuevas.
</t>
    </r>
    <r>
      <rPr>
        <b/>
        <sz val="11"/>
        <color rgb="FF000000"/>
        <rFont val="Calibri"/>
        <family val="2"/>
        <charset val="1"/>
      </rPr>
      <t xml:space="preserve">3. </t>
    </r>
    <r>
      <rPr>
        <sz val="11"/>
        <color rgb="FF000000"/>
        <rFont val="Calibri"/>
        <family val="2"/>
        <charset val="1"/>
      </rPr>
      <t>Se Gestiono</t>
    </r>
    <r>
      <rPr>
        <b/>
        <sz val="11"/>
        <color rgb="FF000000"/>
        <rFont val="Calibri"/>
        <family val="2"/>
        <charset val="1"/>
      </rPr>
      <t xml:space="preserve"> </t>
    </r>
    <r>
      <rPr>
        <sz val="11"/>
        <color rgb="FF000000"/>
        <rFont val="Calibri"/>
        <family val="2"/>
        <charset val="1"/>
      </rPr>
      <t>Apoyo económico para gastos de transporte interno en la ciudad de Neiva para realizar trámites. 4</t>
    </r>
    <r>
      <rPr>
        <b/>
        <sz val="11"/>
        <color rgb="FF000000"/>
        <rFont val="Calibri"/>
        <family val="2"/>
        <charset val="1"/>
      </rPr>
      <t xml:space="preserve">. </t>
    </r>
    <r>
      <rPr>
        <sz val="11"/>
        <color rgb="FF000000"/>
        <rFont val="Calibri"/>
        <family val="2"/>
        <charset val="1"/>
      </rPr>
      <t>Se realizaron Pagos de Sayco y Acimpro, pago de Póliza y pago a la defensa civil. 5</t>
    </r>
    <r>
      <rPr>
        <b/>
        <sz val="11"/>
        <color rgb="FF000000"/>
        <rFont val="Calibri"/>
        <family val="2"/>
        <charset val="1"/>
      </rPr>
      <t>.</t>
    </r>
    <r>
      <rPr>
        <sz val="11"/>
        <color rgb="FF000000"/>
        <rFont val="Calibri"/>
        <family val="2"/>
        <charset val="1"/>
      </rPr>
      <t xml:space="preserve"> Apoyo económico para gastos de manutención de funcionarios y monitores quienes asistieron a la feria de la Surcolombianidad.</t>
    </r>
    <r>
      <rPr>
        <b/>
        <sz val="11"/>
        <color rgb="FF000000"/>
        <rFont val="Calibri"/>
        <family val="2"/>
        <charset val="1"/>
      </rPr>
      <t xml:space="preserve"> 6.</t>
    </r>
    <r>
      <rPr>
        <sz val="11"/>
        <color rgb="FF000000"/>
        <rFont val="Calibri"/>
        <family val="2"/>
        <charset val="1"/>
      </rPr>
      <t xml:space="preserve"> Viáticos para desplazamiento sede Pitalito a la feria de la Surcolombianidad. </t>
    </r>
    <r>
      <rPr>
        <b/>
        <sz val="11"/>
        <color rgb="FF000000"/>
        <rFont val="Calibri"/>
        <family val="2"/>
        <charset val="1"/>
      </rPr>
      <t>7.</t>
    </r>
    <r>
      <rPr>
        <sz val="11"/>
        <color rgb="FF000000"/>
        <rFont val="Calibri"/>
        <family val="2"/>
        <charset val="1"/>
      </rPr>
      <t xml:space="preserve"> Viáticos, combustible, peajes y parqueadero para transportar personal a la feria de la Surcolombianidad. </t>
    </r>
    <r>
      <rPr>
        <b/>
        <sz val="11"/>
        <color rgb="FF000000"/>
        <rFont val="Calibri"/>
        <family val="2"/>
        <charset val="1"/>
      </rPr>
      <t>8.</t>
    </r>
    <r>
      <rPr>
        <sz val="11"/>
        <color rgb="FF000000"/>
        <rFont val="Calibri"/>
        <family val="2"/>
        <charset val="1"/>
      </rPr>
      <t xml:space="preserve"> Viáticos, peajes y apoyo para alimentación para transportar personal de la institución. </t>
    </r>
    <r>
      <rPr>
        <b/>
        <sz val="11"/>
        <color rgb="FF000000"/>
        <rFont val="Calibri"/>
        <family val="2"/>
        <charset val="1"/>
      </rPr>
      <t xml:space="preserve">9. </t>
    </r>
    <r>
      <rPr>
        <sz val="11"/>
        <color rgb="FF000000"/>
        <rFont val="Calibri"/>
        <family val="2"/>
        <charset val="1"/>
      </rPr>
      <t xml:space="preserve">Viáticos para asistir como coordinador a ferias. </t>
    </r>
    <r>
      <rPr>
        <b/>
        <sz val="11"/>
        <color rgb="FF000000"/>
        <rFont val="Calibri"/>
        <family val="2"/>
        <charset val="1"/>
      </rPr>
      <t>10.</t>
    </r>
    <r>
      <rPr>
        <sz val="11"/>
        <color rgb="FF000000"/>
        <rFont val="Calibri"/>
        <family val="2"/>
        <charset val="1"/>
      </rPr>
      <t xml:space="preserve"> Viáticos para desplazamiento de contratistas y monitores como parte de estrategia de proyecto de identidad Surcolombiana. </t>
    </r>
    <r>
      <rPr>
        <b/>
        <sz val="11"/>
        <color rgb="FF000000"/>
        <rFont val="Calibri"/>
        <family val="2"/>
        <charset val="1"/>
      </rPr>
      <t>11.</t>
    </r>
    <r>
      <rPr>
        <sz val="11"/>
        <color rgb="FF000000"/>
        <rFont val="Calibri"/>
        <family val="2"/>
        <charset val="1"/>
      </rPr>
      <t xml:space="preserve"> Viáticos y transporte para desplazamiento de 4 personas con el fin de participar en encuentro.</t>
    </r>
  </si>
  <si>
    <t>SF-PY1.5</t>
  </si>
  <si>
    <t>Fomento de la pertenencia institucional a través de la realización de cátedras libres y alternas, eventos deportivos, culturales, recreativos dirigidos a estudiantes, profesores y egresados que desde la inclusión promuevan la identidad surcolombiana.</t>
  </si>
  <si>
    <r>
      <t xml:space="preserve">1. IV Encuentro de Universidades e Instituciones Técnicas realizado por el colegio Promoción Social de Neiva.  4 de Septiembre: • A través de la Vicerrectoría Académica, la Universidad Surcolombiana participó en el cuarto encuentro de universidades e instituciones técnicas realizado por el colegio promoción Social de Neiva. • El objetivo de esta actividad, fue la orientación profesional y vocacional de los estudiantes del grado 11° de la Institución Educativa. </t>
    </r>
    <r>
      <rPr>
        <b/>
        <sz val="11"/>
        <color rgb="FF000000"/>
        <rFont val="Calibri"/>
        <family val="2"/>
        <charset val="1"/>
      </rPr>
      <t xml:space="preserve"> 2.</t>
    </r>
    <r>
      <rPr>
        <sz val="11"/>
        <color rgb="FF000000"/>
        <rFont val="Calibri"/>
        <family val="2"/>
        <charset val="1"/>
      </rPr>
      <t xml:space="preserve"> Feria de educación superior organizada por el ICETEX. Del 7 al 11 de Septiembre. • la Universidad Surcolombiana a través de la Vicerrectoría Académica participó en el ENCUENTRO ESTUDIANTIL PREUNIVERSITARIO  en los municipios de Neiva, Aipe, Baraya, Yaguará, Tesalia y Rivera, actividad organizada por el ICETEX. • Con el objetivo de dar a conocer la Oferta Académica y beneficios que brinda la Universidad Surcolombiana, e invitó a los bachilleres y estudiantes de los grados décimo y once de las instituciones públicas y privadas a matricularse para el periodo 20161.  • NOTA: los encargados de las visitas fueron, Nataly Polanco Cerquera y Bernardo Monje. Al municipio de Baraya asistieron Nasly Stefany y Andrés Fabián. </t>
    </r>
    <r>
      <rPr>
        <b/>
        <sz val="11"/>
        <color rgb="FF000000"/>
        <rFont val="Calibri"/>
        <family val="2"/>
        <charset val="1"/>
      </rPr>
      <t xml:space="preserve">3. </t>
    </r>
    <r>
      <rPr>
        <sz val="11"/>
        <color rgb="FF000000"/>
        <rFont val="Calibri"/>
        <family val="2"/>
        <charset val="1"/>
      </rPr>
      <t xml:space="preserve">V Feria Pedagógica Edu expo 2015, organizada por INRAI. 23 de Septiembre. • La Universidad Surcolombiana participo en la Feria edu expo 2015, organizada por INRAI en el  Convenciones José Eustasio Rivera entre las 08:00 am y 05:00 pm. • Hubo participación de Instituciones privadas y públicas de Neiva. • Se dio a conocer la Oferta Académica y beneficios que brinda la Universidad Surcolombiana, a los bachilleres y estudiantes de los grados décimo y once para matricularse para el periodo 20161. </t>
    </r>
    <r>
      <rPr>
        <b/>
        <sz val="11"/>
        <color rgb="FF000000"/>
        <rFont val="Calibri"/>
        <family val="2"/>
        <charset val="1"/>
      </rPr>
      <t>4.</t>
    </r>
    <r>
      <rPr>
        <sz val="11"/>
        <color rgb="FF000000"/>
        <rFont val="Calibri"/>
        <family val="2"/>
        <charset val="1"/>
      </rPr>
      <t xml:space="preserve">  Encuentro de universidades instituciones de formación para el trabajo y el desarrollo humano en el Colegio Liceo de Santa Librada. 30 de Septiembre. • La Universidad Surcolombiana participo en el Encuentro de Universidades Institucionales en el auditorio del Colegio Liceo Santa Librada, en la cual las estudiantes de este colegio se acercaron a nuestro stand para  obtener información de la oferta académica que ofrece la USCO. </t>
    </r>
    <r>
      <rPr>
        <b/>
        <sz val="11"/>
        <color rgb="FF000000"/>
        <rFont val="Calibri"/>
        <family val="2"/>
        <charset val="1"/>
      </rPr>
      <t>5.</t>
    </r>
    <r>
      <rPr>
        <sz val="11"/>
        <color rgb="FF000000"/>
        <rFont val="Calibri"/>
        <family val="2"/>
        <charset val="1"/>
      </rPr>
      <t xml:space="preserve"> Feria “Buscando Carrera” en la ciudad de Florencia (Caquetá).  2 de Octubre. • A través de la Vicerrectoría Académica, la Universidad Surcolombiana participo en la feria “Buscando Carrera” en las instalaciones de la Institución Educativa Normal Superior de la ciudad de  Florencia (Caquetá). • los estudiantes de esta institución e instituciones invitadas, se acercaron a nuestro stan para  obtener información de la oferta académica que ofrece la USCO. • La Universidad tuvo la oportunidad de hablar 10 minutos en el auditorio frente a los asistentes con el objetivo de dar a conocer las sedes, facultades, programas académicos y beneficios que brinda la Universidad Surcolombiana, e invitó a los bachilleres y estudiantes de los grados once a matricularse para el periodo 2016.
</t>
    </r>
  </si>
  <si>
    <t>SF-PY1.6</t>
  </si>
  <si>
    <t>Promoción de la imagen corporativa institucional, portafolio de servicios-oferta académica.</t>
  </si>
  <si>
    <r>
      <t xml:space="preserve">1. Se realizó el Contrato de Servicio sonido profesional para tarima principal imagen corporativa Jhon Alexander Silva. </t>
    </r>
    <r>
      <rPr>
        <b/>
        <sz val="11"/>
        <color rgb="FF000000"/>
        <rFont val="Calibri"/>
        <family val="2"/>
        <charset val="1"/>
      </rPr>
      <t>2.</t>
    </r>
    <r>
      <rPr>
        <sz val="11"/>
        <color rgb="FF000000"/>
        <rFont val="Calibri"/>
        <family val="2"/>
        <charset val="1"/>
      </rPr>
      <t xml:space="preserve"> Viáticos y pasajes para participar como capacitador. </t>
    </r>
    <r>
      <rPr>
        <b/>
        <sz val="11"/>
        <color rgb="FF000000"/>
        <rFont val="Calibri"/>
        <family val="2"/>
        <charset val="1"/>
      </rPr>
      <t>3.</t>
    </r>
    <r>
      <rPr>
        <sz val="11"/>
        <color rgb="FF000000"/>
        <rFont val="Calibri"/>
        <family val="2"/>
        <charset val="1"/>
      </rPr>
      <t xml:space="preserve"> Apoyo para 6 personas que se desplazaran a 5 municipios del Huila</t>
    </r>
  </si>
  <si>
    <t>SF-PY2. Creación de nueva Oferta Académica en las Sedes.</t>
  </si>
  <si>
    <t>SF-PY2.1</t>
  </si>
  <si>
    <t>Apoyo a la realización de estudios y diseños para la creación de programas de pregrado y postgrado.</t>
  </si>
  <si>
    <t>F.EDUCACION
FACECO
F.SALUD</t>
  </si>
  <si>
    <t>PREGRADO:27 PROGRAMAS</t>
  </si>
  <si>
    <r>
      <t xml:space="preserve">1. Se apoyaron a las Facultades de: FACULTAD DE ECONOMIA - APOYO A ACTIVIDADES DE CREACION NUEVA OFERTA ACADEMICA DE TODAS LAS SEDES </t>
    </r>
    <r>
      <rPr>
        <b/>
        <sz val="11"/>
        <color rgb="FF000000"/>
        <rFont val="Calibri"/>
        <family val="2"/>
        <charset val="1"/>
      </rPr>
      <t>2.</t>
    </r>
    <r>
      <rPr>
        <sz val="11"/>
        <color rgb="FF000000"/>
        <rFont val="Calibri"/>
        <family val="2"/>
        <charset val="1"/>
      </rPr>
      <t xml:space="preserve"> Educacíon y Salud, se les asigno un recurso pero solamente economia ha ejecutado una parte. * Apoyo a la creación y/o ampliación del programa de Esp. Gerencia Tributaria en la Sede Garzón.                                                                                                                                                                                 * Estudio de demanda para la creación de la Maestria en Gerencia Tributaria.                                                                                                                                 *Apoyo en el proceso de creación del programa Maestria en Gerencia de Proyectos.                                                                                                                                                                                         * Apoyo para la elaboración del documento maestro para el diseño y creación del programa en Administración en Hoteleria y Turismo en la Sede Pitalito.</t>
    </r>
  </si>
  <si>
    <t>SF-PY2.2</t>
  </si>
  <si>
    <t>Diseño de nuevos proyectos de pregrado mínimo uno en la sede de Neiva; Uno en Pitalito.</t>
  </si>
  <si>
    <t>1. Vinculacion act. academica remunerada para desarrollo de taller de software finale programa pregrado Musica - JOSE DAVID ORTIZ</t>
  </si>
  <si>
    <t>SF-PY2.3</t>
  </si>
  <si>
    <t>Reglamentación de la estructura de la Escuela de Postgrados.</t>
  </si>
  <si>
    <t>MAESTRÍA: 8 PROGRAMAS</t>
  </si>
  <si>
    <t>1. Ingeniero Industrial - formulación de la estructura de la escuela de Postgrado</t>
  </si>
  <si>
    <t>SF-PY2.4</t>
  </si>
  <si>
    <t>Diseño de  nuevos proyectos de postgrado: dos proyectos de Maestría y un  proyecto de Doctorado.</t>
  </si>
  <si>
    <r>
      <t>1. Auxiliar - Creación Maestría Políticas Publicas - Economía.</t>
    </r>
    <r>
      <rPr>
        <b/>
        <sz val="11"/>
        <color rgb="FF000000"/>
        <rFont val="Calibri"/>
        <family val="2"/>
        <charset val="1"/>
      </rPr>
      <t xml:space="preserve"> 2</t>
    </r>
    <r>
      <rPr>
        <sz val="11"/>
        <color rgb="FF000000"/>
        <rFont val="Calibri"/>
        <family val="2"/>
        <charset val="1"/>
      </rPr>
      <t>. Act. Académica - Maestría Interdisciplinar.</t>
    </r>
    <r>
      <rPr>
        <b/>
        <sz val="11"/>
        <color rgb="FF000000"/>
        <rFont val="Calibri"/>
        <family val="2"/>
        <charset val="1"/>
      </rPr>
      <t xml:space="preserve"> 3.</t>
    </r>
    <r>
      <rPr>
        <sz val="11"/>
        <color rgb="FF000000"/>
        <rFont val="Calibri"/>
        <family val="2"/>
        <charset val="1"/>
      </rPr>
      <t xml:space="preserve"> Act. Académica y Pasajes aéreos - Maestría Didáctica de la Lengua. </t>
    </r>
    <r>
      <rPr>
        <b/>
        <sz val="11"/>
        <color rgb="FF000000"/>
        <rFont val="Calibri"/>
        <family val="2"/>
        <charset val="1"/>
      </rPr>
      <t>4.</t>
    </r>
    <r>
      <rPr>
        <sz val="11"/>
        <color rgb="FF000000"/>
        <rFont val="Calibri"/>
        <family val="2"/>
        <charset val="1"/>
      </rPr>
      <t xml:space="preserve">  Apoyo viaticos  Maestría Comunicación de lo Público</t>
    </r>
  </si>
  <si>
    <t>SF-PY2.5</t>
  </si>
  <si>
    <t>Estudio del estado de la oferta académica a nivel de pregrado y postgrado</t>
  </si>
  <si>
    <t>DOCTORADO: 2 PROGRAMAS</t>
  </si>
  <si>
    <t>SF-PY2.6</t>
  </si>
  <si>
    <t>Revisión y actualización de los planes de estudio de pregrado.</t>
  </si>
  <si>
    <t>SF-PY3. Desarrollo Profesoral Permanente en lo Pedagógico, Disciplinar y Profesional.</t>
  </si>
  <si>
    <t>SF-PY3.1</t>
  </si>
  <si>
    <t>Capacitación individual docente.</t>
  </si>
  <si>
    <t>V.ACADEMICA F.EDUCACION
FACECO
F.INGENIERIA
F.C.J.P.</t>
  </si>
  <si>
    <t>DOCTORADO:37 PROFESORES</t>
  </si>
  <si>
    <t>DOCTORADO: 40 PROFESORES</t>
  </si>
  <si>
    <t>Se cuenta con la relación de solicitudes de los docentes. Se tiene proyectada una circular para todos los docentes indicando fechas máximas de ejecución del presupuesto.                                                                                                                                                        FACECONOMIA* Participación de Docentes en eventos académicos nacionales e internacionales, como son:   I Encuentro Contable y Tributario INCP,  conferencias Estrategias de la Formación NIIF para programas de Contaduria Pública y Selección de Politicas Contables para la Implementación de NIIF, XLVI Asamblea de Asociación Colombiana de Faucltades de Contaduria Publica-ASFACOP, Asamblea de la Asociación Colombiana de Facultades de Administración ASCOLFA y Conferencia ASCOLFA 2015 "Tendencias en Administración y en la formación de los administradores, encuentro Nacional de Decanos y Directores de Programa y Encuentro de Investigación", I congreso de investigación en economia y IV seminario de investigación en contabilidad emergente ,   XII Foro Internacional sobre la Evaluación de la Calidad de la Investigación y de la Educación Superior (FECIES), curso denominado "guerras, reconfiguración territorial en el siglo XX", 4° Simposio Internacional de Investigación Contable, Economía y Administrativa,  “Diplomado de Cooperación Internacional”.                                                                                                              *Apoyo economico para estudios de Alto Nivel (Doctorados) en: pasantia internacional en la Universidad Autonoma Chapingo (UACH) Mexico, Doctorado en Gestión Universidad EAN, Doctorado en Estudios Territoriales en la Universidad de Caldas Manizales, Doctorado en Administración en la Universidad EAFIT                                                                                                                                                                      * Desarrollo y orientación en la capacitación denominada "Hoja Electronica como herramienta para informes financieros"</t>
  </si>
  <si>
    <t>SF-PY3.2</t>
  </si>
  <si>
    <t>Programa de Formación Continua dirigido a  docentes.</t>
  </si>
  <si>
    <t>V.ACADEMICA
FACECO</t>
  </si>
  <si>
    <r>
      <t xml:space="preserve">1. Artículo para el boletín informativo Usco en Marcha: Se realizó un artículo para el boletín USCO en Marcha,  como estrategia de publicidad para la Escuela de Formación Pedagógica. </t>
    </r>
    <r>
      <rPr>
        <b/>
        <sz val="11"/>
        <color rgb="FF000000"/>
        <rFont val="Calibri"/>
        <family val="2"/>
        <charset val="1"/>
      </rPr>
      <t>2.</t>
    </r>
    <r>
      <rPr>
        <sz val="11"/>
        <color rgb="FF000000"/>
        <rFont val="Calibri"/>
        <family val="2"/>
        <charset val="1"/>
      </rPr>
      <t xml:space="preserve"> Socialización de la Escuela de Formación Pedagógica en los consejos ampliados de facultad: Se presentó la Escuela de Formación Pedagógica en todas las facultades de la Universidad Surcolombiana. </t>
    </r>
    <r>
      <rPr>
        <b/>
        <sz val="11"/>
        <color rgb="FF000000"/>
        <rFont val="Calibri"/>
        <family val="2"/>
        <charset val="1"/>
      </rPr>
      <t xml:space="preserve">3. </t>
    </r>
    <r>
      <rPr>
        <sz val="11"/>
        <color rgb="FF000000"/>
        <rFont val="Calibri"/>
        <family val="2"/>
        <charset val="1"/>
      </rPr>
      <t xml:space="preserve">Contratación OTI: Suministro de módulos, bolsos, pendones, pasacalles, agendas, esferos, entre otros. </t>
    </r>
    <r>
      <rPr>
        <b/>
        <sz val="11"/>
        <color rgb="FF000000"/>
        <rFont val="Calibri"/>
        <family val="2"/>
        <charset val="1"/>
      </rPr>
      <t xml:space="preserve">4. </t>
    </r>
    <r>
      <rPr>
        <sz val="11"/>
        <color rgb="FF000000"/>
        <rFont val="Calibri"/>
        <family val="2"/>
        <charset val="1"/>
      </rPr>
      <t>Proceso de inscripción al Seminario-Taller: Evaluación en la Educación Superior: Se inscribieron 94 profesores de las distintas facultades .</t>
    </r>
    <r>
      <rPr>
        <b/>
        <sz val="11"/>
        <color rgb="FF000000"/>
        <rFont val="Calibri"/>
        <family val="2"/>
        <charset val="1"/>
      </rPr>
      <t xml:space="preserve"> 5. </t>
    </r>
    <r>
      <rPr>
        <sz val="11"/>
        <color rgb="FF000000"/>
        <rFont val="Calibri"/>
        <family val="2"/>
        <charset val="1"/>
      </rPr>
      <t>Elaboración de módulos: Se diseñaron los módulos para cada uno de los docentes de la Universidad Surcolombiana, a partir de los textos enviados por los conferencistas.</t>
    </r>
    <r>
      <rPr>
        <b/>
        <sz val="11"/>
        <color rgb="FF000000"/>
        <rFont val="Calibri"/>
        <family val="2"/>
        <charset val="1"/>
      </rPr>
      <t xml:space="preserve"> 6. </t>
    </r>
    <r>
      <rPr>
        <sz val="11"/>
        <color rgb="FF000000"/>
        <rFont val="Calibri"/>
        <family val="2"/>
        <charset val="1"/>
      </rPr>
      <t xml:space="preserve">Contratación comunicadora social  Lina Marcela: Memoria audiovisual de todos los eventos organizados por la EFP. </t>
    </r>
    <r>
      <rPr>
        <b/>
        <sz val="11"/>
        <color rgb="FF000000"/>
        <rFont val="Calibri"/>
        <family val="2"/>
        <charset val="1"/>
      </rPr>
      <t>7.</t>
    </r>
    <r>
      <rPr>
        <sz val="11"/>
        <color rgb="FF000000"/>
        <rFont val="Calibri"/>
        <family val="2"/>
        <charset val="1"/>
      </rPr>
      <t xml:space="preserve"> Se hizo la solicitud de la contratación de la actividad académica remunerada del Dr. Alejandro Álvarez: Primer Invitado para la EFP. </t>
    </r>
    <r>
      <rPr>
        <b/>
        <sz val="11"/>
        <color rgb="FF000000"/>
        <rFont val="Calibri"/>
        <family val="2"/>
        <charset val="1"/>
      </rPr>
      <t>8.</t>
    </r>
    <r>
      <rPr>
        <sz val="11"/>
        <color rgb="FF000000"/>
        <rFont val="Calibri"/>
        <family val="2"/>
        <charset val="1"/>
      </rPr>
      <t xml:space="preserve"> Búsqueda de escenario para la Escuela de Formación Pedagógica. </t>
    </r>
    <r>
      <rPr>
        <b/>
        <sz val="11"/>
        <color rgb="FF000000"/>
        <rFont val="Calibri"/>
        <family val="2"/>
        <charset val="1"/>
      </rPr>
      <t xml:space="preserve">9. </t>
    </r>
    <r>
      <rPr>
        <sz val="11"/>
        <color rgb="FF000000"/>
        <rFont val="Calibri"/>
        <family val="2"/>
        <charset val="1"/>
      </rPr>
      <t xml:space="preserve">Realización del protocolo de la inauguración de la Escuela de Formación Pedagógica: Se elaboró el protocolo para la inauguración de la Escuela de Formación Pedagógica donde asistió  el Señor Rector, Pedro León Reyes Gaspar, la Vicerrectora Académica Isabel Cristina de Gutiérrez y el coordinador de la Escuela, el profesor Carlos Bolívar Bonilla. </t>
    </r>
    <r>
      <rPr>
        <b/>
        <sz val="11"/>
        <color rgb="FF000000"/>
        <rFont val="Calibri"/>
        <family val="2"/>
        <charset val="1"/>
      </rPr>
      <t xml:space="preserve">10. </t>
    </r>
    <r>
      <rPr>
        <sz val="11"/>
        <color rgb="FF000000"/>
        <rFont val="Calibri"/>
        <family val="2"/>
        <charset val="1"/>
      </rPr>
      <t xml:space="preserve">Asuntos administrativos invitado Alberto Martínez Boom. </t>
    </r>
    <r>
      <rPr>
        <b/>
        <sz val="11"/>
        <color rgb="FF000000"/>
        <rFont val="Calibri"/>
        <family val="2"/>
        <charset val="1"/>
      </rPr>
      <t>11.</t>
    </r>
    <r>
      <rPr>
        <sz val="11"/>
        <color rgb="FF000000"/>
        <rFont val="Calibri"/>
        <family val="2"/>
        <charset val="1"/>
      </rPr>
      <t xml:space="preserve"> Encuentros de la Escuela de Formación Pedagógica con los docentes de la Universidad Surcolombiana.  </t>
    </r>
    <r>
      <rPr>
        <b/>
        <sz val="11"/>
        <color rgb="FF000000"/>
        <rFont val="Calibri"/>
        <family val="2"/>
        <charset val="1"/>
      </rPr>
      <t>12.</t>
    </r>
    <r>
      <rPr>
        <sz val="11"/>
        <color rgb="FF000000"/>
        <rFont val="Calibri"/>
        <family val="2"/>
        <charset val="1"/>
      </rPr>
      <t xml:space="preserve"> Actividades administrativas, logísticas y académicas </t>
    </r>
    <r>
      <rPr>
        <b/>
        <sz val="11"/>
        <color rgb="FF000000"/>
        <rFont val="Calibri"/>
        <family val="2"/>
        <charset val="1"/>
      </rPr>
      <t>13.</t>
    </r>
    <r>
      <rPr>
        <sz val="11"/>
        <color rgb="FF000000"/>
        <rFont val="Calibri"/>
        <family val="2"/>
        <charset val="1"/>
      </rPr>
      <t xml:space="preserve"> Jornada de autocontrol para seguimiento a los procesos de la EFP. </t>
    </r>
    <r>
      <rPr>
        <b/>
        <sz val="11"/>
        <color rgb="FF000000"/>
        <rFont val="Calibri"/>
        <family val="2"/>
        <charset val="1"/>
      </rPr>
      <t>14</t>
    </r>
    <r>
      <rPr>
        <sz val="11"/>
        <color rgb="FF000000"/>
        <rFont val="Calibri"/>
        <family val="2"/>
        <charset val="1"/>
      </rPr>
      <t xml:space="preserve">. Solicitudes de procesos administrativos para la contratación de actividad académica remunerada de los profesores Fabio Jurado y Fernando Vásquez. </t>
    </r>
    <r>
      <rPr>
        <b/>
        <sz val="11"/>
        <color rgb="FF000000"/>
        <rFont val="Calibri"/>
        <family val="2"/>
        <charset val="1"/>
      </rPr>
      <t>15.</t>
    </r>
    <r>
      <rPr>
        <sz val="11"/>
        <color rgb="FF000000"/>
        <rFont val="Calibri"/>
        <family val="2"/>
        <charset val="1"/>
      </rPr>
      <t xml:space="preserve"> Encuentros de experiencias pedagógicas y asesorías de los y las profesoras de la EFP. </t>
    </r>
    <r>
      <rPr>
        <b/>
        <sz val="11"/>
        <color rgb="FF000000"/>
        <rFont val="Calibri"/>
        <family val="2"/>
        <charset val="1"/>
      </rPr>
      <t>16.</t>
    </r>
    <r>
      <rPr>
        <sz val="11"/>
        <color rgb="FF000000"/>
        <rFont val="Calibri"/>
        <family val="2"/>
        <charset val="1"/>
      </rPr>
      <t xml:space="preserve"> Solicitudes de refrigerios (EFP), hospedaje y pasajes aéreos de los invitados. </t>
    </r>
    <r>
      <rPr>
        <b/>
        <sz val="11"/>
        <color rgb="FF000000"/>
        <rFont val="Calibri"/>
        <family val="2"/>
        <charset val="1"/>
      </rPr>
      <t>17.</t>
    </r>
    <r>
      <rPr>
        <sz val="11"/>
        <color rgb="FF000000"/>
        <rFont val="Calibri"/>
        <family val="2"/>
        <charset val="1"/>
      </rPr>
      <t xml:space="preserve"> Tercer Seminario-Taller y una conferencia. </t>
    </r>
    <r>
      <rPr>
        <b/>
        <sz val="11"/>
        <color rgb="FF000000"/>
        <rFont val="Calibri"/>
        <family val="2"/>
        <charset val="1"/>
      </rPr>
      <t>18.</t>
    </r>
    <r>
      <rPr>
        <sz val="11"/>
        <color rgb="FF000000"/>
        <rFont val="Calibri"/>
        <family val="2"/>
        <charset val="1"/>
      </rPr>
      <t xml:space="preserve"> Realización del  tercer Seminario –taller  con su respectiva encuesta de satisfacción. </t>
    </r>
    <r>
      <rPr>
        <b/>
        <sz val="11"/>
        <color rgb="FF000000"/>
        <rFont val="Calibri"/>
        <family val="2"/>
        <charset val="1"/>
      </rPr>
      <t>19.</t>
    </r>
    <r>
      <rPr>
        <sz val="11"/>
        <color rgb="FF000000"/>
        <rFont val="Calibri"/>
        <family val="2"/>
        <charset val="1"/>
      </rPr>
      <t xml:space="preserve"> Socialización ante el consejo Académico de los resultados de la EFP. </t>
    </r>
    <r>
      <rPr>
        <b/>
        <sz val="11"/>
        <color rgb="FF000000"/>
        <rFont val="Calibri"/>
        <family val="2"/>
        <charset val="1"/>
      </rPr>
      <t xml:space="preserve">20. </t>
    </r>
    <r>
      <rPr>
        <sz val="11"/>
        <color rgb="FF000000"/>
        <rFont val="Calibri"/>
        <family val="2"/>
        <charset val="1"/>
      </rPr>
      <t xml:space="preserve">Realización de publicidad para la conferencia del Profesor Fernando Vásquez .
</t>
    </r>
  </si>
  <si>
    <t>SF-PY3.3</t>
  </si>
  <si>
    <t>Capacitaciones especÍficas por áreas del conocimiento.</t>
  </si>
  <si>
    <t>MAESTRÍA:189 PROFESORES</t>
  </si>
  <si>
    <t>Todas las Facultades ejecutaron el recurso</t>
  </si>
  <si>
    <t>SF-PY3.4</t>
  </si>
  <si>
    <t>Internacionacionalización del curriculo.</t>
  </si>
  <si>
    <t>CAPAC. ESTRAT. PEDAG. :100 PROFESORES</t>
  </si>
  <si>
    <t>Actas de dos Jornadas de Trabajo con la Oficina de Relaciones Nacionales e Internacionales</t>
  </si>
  <si>
    <t>SF-PY3.5</t>
  </si>
  <si>
    <t>Cualificación docente a partir de programa de Becas en las Maestrías y Doctorados Propios.</t>
  </si>
  <si>
    <t>Propuesta Borrador de Proyecto</t>
  </si>
  <si>
    <t>SF-PY4.  Autoevalución y Acreditación de Programas Académicos de Pregrado y Postgrado.</t>
  </si>
  <si>
    <t>SF-PY4.1</t>
  </si>
  <si>
    <t>Promoción de la cultura de  la autoevaluacion.</t>
  </si>
  <si>
    <t>V.ACADEMICA
F.C.J.P.
F.EDUCACION
FACECO</t>
  </si>
  <si>
    <t>27 PROGRAMAS</t>
  </si>
  <si>
    <r>
      <t xml:space="preserve">1. Excedente Facultad de Economía * Visitas al Ministerio de Educación Nacional en la Ciudad de Bogotá, con motivo de la Renovación del Registro Calificado del Programa de Administración Financiera y Ciclo Profesional.                                                                                                                                                                                                * Participación de Docentes Ocasionales de las Sedes Garzón, Pitalito y La Plata en Consejo Ampliado de Facultad y actividades intersemestrales en la Universidad Surcolombiana Neiva.                                                                                                                     *Elaboración material de presentación e Inducción de actividades academicas de los Programas de Pregrado y Postgrado: Elaboración de material de presentaicón del Programa de Esp. en Revisoría Fiscal y Auditoria y elaboración de kit institucional para estudiantes de la Facultad. </t>
    </r>
    <r>
      <rPr>
        <b/>
        <sz val="11"/>
        <color rgb="FF000000"/>
        <rFont val="Calibri"/>
        <family val="2"/>
        <charset val="1"/>
      </rPr>
      <t>2.</t>
    </r>
    <r>
      <rPr>
        <sz val="11"/>
        <color rgb="FF000000"/>
        <rFont val="Calibri"/>
        <family val="2"/>
        <charset val="1"/>
      </rPr>
      <t xml:space="preserve"> Excedente Facultad de Educación </t>
    </r>
    <r>
      <rPr>
        <b/>
        <sz val="11"/>
        <color rgb="FF000000"/>
        <rFont val="Calibri"/>
        <family val="2"/>
        <charset val="1"/>
      </rPr>
      <t>3</t>
    </r>
    <r>
      <rPr>
        <sz val="11"/>
        <color rgb="FF000000"/>
        <rFont val="Calibri"/>
        <family val="2"/>
        <charset val="1"/>
      </rPr>
      <t xml:space="preserve">. Excedente Facultad de Ciencias J Y P. </t>
    </r>
    <r>
      <rPr>
        <b/>
        <sz val="11"/>
        <color rgb="FF000000"/>
        <rFont val="Calibri"/>
        <family val="2"/>
        <charset val="1"/>
      </rPr>
      <t xml:space="preserve">4. </t>
    </r>
    <r>
      <rPr>
        <sz val="11"/>
        <color rgb="FF000000"/>
        <rFont val="Calibri"/>
        <family val="2"/>
        <charset val="1"/>
      </rPr>
      <t>Contratación, Tiquetes, Hospedaje, Alimentación, Honorarios, Fotocopias e Impresiones y Visitas a Instituciones</t>
    </r>
    <r>
      <rPr>
        <b/>
        <sz val="11"/>
        <color rgb="FF000000"/>
        <rFont val="Calibri"/>
        <family val="2"/>
        <charset val="1"/>
      </rPr>
      <t xml:space="preserve"> 5. </t>
    </r>
    <r>
      <rPr>
        <sz val="11"/>
        <color rgb="FF000000"/>
        <rFont val="Calibri"/>
        <family val="2"/>
        <charset val="1"/>
      </rPr>
      <t>Actividad Remunerada Psicología</t>
    </r>
    <r>
      <rPr>
        <b/>
        <sz val="11"/>
        <color rgb="FF000000"/>
        <rFont val="Calibri"/>
        <family val="2"/>
        <charset val="1"/>
      </rPr>
      <t xml:space="preserve"> 6.</t>
    </r>
    <r>
      <rPr>
        <sz val="11"/>
        <color rgb="FF000000"/>
        <rFont val="Calibri"/>
        <family val="2"/>
        <charset val="1"/>
      </rPr>
      <t xml:space="preserve"> Actividad Remunerada Educación Física.</t>
    </r>
    <r>
      <rPr>
        <b/>
        <sz val="11"/>
        <color rgb="FF000000"/>
        <rFont val="Calibri"/>
        <family val="2"/>
        <charset val="1"/>
      </rPr>
      <t xml:space="preserve"> 7.</t>
    </r>
    <r>
      <rPr>
        <sz val="11"/>
        <color rgb="FF000000"/>
        <rFont val="Calibri"/>
        <family val="2"/>
        <charset val="1"/>
      </rPr>
      <t xml:space="preserve"> Auxiliar Psicología</t>
    </r>
  </si>
  <si>
    <t>SF-PY4.2</t>
  </si>
  <si>
    <t>Procesos de acreditación y renovación de acreditación de progamas de pregrado y postgrado.</t>
  </si>
  <si>
    <t>V.ACADEMICA
F.C.SOCIALES</t>
  </si>
  <si>
    <t>0 PROGRAMAS</t>
  </si>
  <si>
    <t>22 PROGRAMAS</t>
  </si>
  <si>
    <t>1. Revisión de los Lineamientos para la Acreditación de Programas de Pregrado.</t>
  </si>
  <si>
    <t>SF-PY5.  Acreditación de Alta Calidad de la Universidad.</t>
  </si>
  <si>
    <t>SF-PY5.1</t>
  </si>
  <si>
    <t>Creación y funcionamiento de la Unidad de Apoyo a los Procesos de Autoevaluación  y Acreditación Institucional  y de Programas -UNAPAAC</t>
  </si>
  <si>
    <t>0 UNIDADES</t>
  </si>
  <si>
    <t>30 UNIDADES</t>
  </si>
  <si>
    <r>
      <t xml:space="preserve">1. Se solicitó prestar servicios de apoyo técnico, logístico y comunicativo en el proceso de acreditación institucional de la USCO: Mayra Sofia Fajardo </t>
    </r>
    <r>
      <rPr>
        <b/>
        <sz val="11"/>
        <color rgb="FF000000"/>
        <rFont val="Calibri"/>
        <family val="2"/>
        <charset val="1"/>
      </rPr>
      <t xml:space="preserve">2. </t>
    </r>
    <r>
      <rPr>
        <sz val="11"/>
        <color rgb="FF000000"/>
        <rFont val="Calibri"/>
        <family val="2"/>
        <charset val="1"/>
      </rPr>
      <t>Elaboración material de difusión y socialización de proceso de Acreditación Institucional: Jose Fernando Lopez.</t>
    </r>
  </si>
  <si>
    <t>SF-PY5.2</t>
  </si>
  <si>
    <t>Visitas y encuentros para apoyo con universidades del país  con Acreditación institucional</t>
  </si>
  <si>
    <t>1. Desplazamientos a otras cuidades a diferentes capacitaciones. Conocer otras experiencias de los procesos de autoevaluaicón y Acreditación Institucional</t>
  </si>
  <si>
    <t>SF-PY5.3</t>
  </si>
  <si>
    <t>Revisión y Ajustes al documento de autoevaluación Institucional en consonancia con los proyectos del Plan de Desarrollo 2015-2024.</t>
  </si>
  <si>
    <t>Lectura de documentos relacionados con el proceso; elaboración y socialización del Plan de Acción; preparación de instrumentos y sesiones de trabajo con los grupos de interés; elaboración de informes para el MEN.</t>
  </si>
  <si>
    <t>SF-PY6. Relevo Generacional con Excelencia Académica.</t>
  </si>
  <si>
    <t>SF-PY6.1</t>
  </si>
  <si>
    <t>Convocatoria para selección de Profesores Becarios.</t>
  </si>
  <si>
    <t>2    GRADUADOS</t>
  </si>
  <si>
    <t>25 GRADUADOS</t>
  </si>
  <si>
    <t>Borrador de Proyecto</t>
  </si>
  <si>
    <t>SF-PY6.2</t>
  </si>
  <si>
    <t>Acompañamiento profesoral a profesores becarios con fines de relevo generacional.</t>
  </si>
  <si>
    <t>SF-PY6.3</t>
  </si>
  <si>
    <t>Ampliación de número de becas por Maestrías  para egresados de la Universidad.</t>
  </si>
  <si>
    <t>SF-PY7. Fortalecimiento de los Vínculos Universidad - Egresados.</t>
  </si>
  <si>
    <t>SF-PY7.1</t>
  </si>
  <si>
    <t>Reglamentación de la politica de egresados.</t>
  </si>
  <si>
    <t>1 EVENTO</t>
  </si>
  <si>
    <t>10 EVENTOS</t>
  </si>
  <si>
    <t>1. Elaboracion propuesta de Politica de Seguimiento a Graduados.  2. Elaboracion de un formulario-encuesta que recoge la percepción de los Egresados. 3. Envío del mismo a los correos electrónicos de los Egresados.  4. Recopilacion y sistematización de la información</t>
  </si>
  <si>
    <t>SF-PY7.2</t>
  </si>
  <si>
    <t>Encuentros de egresados por programas.</t>
  </si>
  <si>
    <r>
      <t>1. Reunion con los programas Académicos para definir las actividades sobre encuentros de Egresados.</t>
    </r>
    <r>
      <rPr>
        <b/>
        <sz val="11"/>
        <color rgb="FF000000"/>
        <rFont val="Calibri"/>
        <family val="2"/>
        <charset val="1"/>
      </rPr>
      <t xml:space="preserve"> 2. </t>
    </r>
    <r>
      <rPr>
        <sz val="11"/>
        <color rgb="FF000000"/>
        <rFont val="Calibri"/>
        <family val="2"/>
        <charset val="1"/>
      </rPr>
      <t>Apoyo Logístico, Financiero,  de difusion  y registro fotografica de los siguientes encuentros:  VII Encuentro de Egresados Ingeniería Agrícola, Encuentro de Egresados de Licenciatura en Matemáticas, Encuentro de Egresados, conferencia de  rectos actuales de las Normas Internacionales NIFF - organizada por la Facultad de Economia y Administración ( se hizo difusion de la informacion, através de los diferentes medios de los que la oficina hace uso, sin embargo esta actividad fué  aplazada  por la Facultad hasta nueva orden).</t>
    </r>
    <r>
      <rPr>
        <b/>
        <sz val="11"/>
        <color rgb="FF000000"/>
        <rFont val="Calibri"/>
        <family val="2"/>
        <charset val="1"/>
      </rPr>
      <t xml:space="preserve"> 3.  </t>
    </r>
    <r>
      <rPr>
        <sz val="11"/>
        <color rgb="FF000000"/>
        <rFont val="Calibri"/>
        <family val="2"/>
        <charset val="1"/>
      </rPr>
      <t xml:space="preserve">Boletin  de Encuentros de Egresados del VII Encuentro de Egresados de  Ingenieria Agricola. </t>
    </r>
    <r>
      <rPr>
        <b/>
        <sz val="11"/>
        <color rgb="FF000000"/>
        <rFont val="Calibri"/>
        <family val="2"/>
        <charset val="1"/>
      </rPr>
      <t>4.</t>
    </r>
    <r>
      <rPr>
        <sz val="11"/>
        <color rgb="FF000000"/>
        <rFont val="Calibri"/>
        <family val="2"/>
        <charset val="1"/>
      </rPr>
      <t xml:space="preserve"> Apoyo económico para 6 conferencistas en marco de la realización del VII  encuentro de egresados</t>
    </r>
  </si>
  <si>
    <t>SF-PY7.3</t>
  </si>
  <si>
    <t>Reestructuración de la infraestructura informática y tecnológica.</t>
  </si>
  <si>
    <r>
      <t xml:space="preserve">1. Reuniones con el Centro de Tecnologías de la Información y las comunicaciones, para definir las necesidades de contratación.  </t>
    </r>
    <r>
      <rPr>
        <b/>
        <sz val="11"/>
        <color rgb="FF000000"/>
        <rFont val="Calibri"/>
        <family val="2"/>
        <charset val="1"/>
      </rPr>
      <t>2.</t>
    </r>
    <r>
      <rPr>
        <sz val="11"/>
        <color rgb="FF000000"/>
        <rFont val="Calibri"/>
        <family val="2"/>
        <charset val="1"/>
      </rPr>
      <t xml:space="preserve"> Revision de Formularios de sistematización de información de la encuesta de seguimiento a Egresados.   </t>
    </r>
  </si>
  <si>
    <t>SF-PY7.4</t>
  </si>
  <si>
    <t>Seguimiento a egresados.</t>
  </si>
  <si>
    <r>
      <t xml:space="preserve">1. Entrega de Informes a pares academicos de los siguientes programas académicos: Facultad de salud; postgrados clinicos, Renovacion de Registro Calificado Programa de Matematica Aplicada. </t>
    </r>
    <r>
      <rPr>
        <b/>
        <sz val="11"/>
        <color rgb="FF000000"/>
        <rFont val="Calibri"/>
        <family val="2"/>
        <charset val="1"/>
      </rPr>
      <t>2.</t>
    </r>
    <r>
      <rPr>
        <sz val="11"/>
        <color rgb="FF000000"/>
        <rFont val="Calibri"/>
        <family val="2"/>
        <charset val="1"/>
      </rPr>
      <t xml:space="preserve"> Traslado de presupuesto para el Curso especial en Gestión de Proyectos, Capacitación a Egresados. </t>
    </r>
    <r>
      <rPr>
        <b/>
        <sz val="11"/>
        <color rgb="FF000000"/>
        <rFont val="Calibri"/>
        <family val="2"/>
        <charset val="1"/>
      </rPr>
      <t>3.</t>
    </r>
    <r>
      <rPr>
        <sz val="11"/>
        <color rgb="FF000000"/>
        <rFont val="Calibri"/>
        <family val="2"/>
        <charset val="1"/>
      </rPr>
      <t xml:space="preserve"> Monitores Administrativos II semestre 2015. </t>
    </r>
    <r>
      <rPr>
        <b/>
        <sz val="11"/>
        <color rgb="FF000000"/>
        <rFont val="Calibri"/>
        <family val="2"/>
        <charset val="1"/>
      </rPr>
      <t>4.</t>
    </r>
    <r>
      <rPr>
        <sz val="11"/>
        <color rgb="FF000000"/>
        <rFont val="Calibri"/>
        <family val="2"/>
        <charset val="1"/>
      </rPr>
      <t xml:space="preserve"> Cubrimiento y difusión al Diplomado de Cooperación Internacional.  </t>
    </r>
    <r>
      <rPr>
        <b/>
        <sz val="11"/>
        <color rgb="FF000000"/>
        <rFont val="Calibri"/>
        <family val="2"/>
        <charset val="1"/>
      </rPr>
      <t>5.</t>
    </r>
    <r>
      <rPr>
        <sz val="11"/>
        <color rgb="FF000000"/>
        <rFont val="Calibri"/>
        <family val="2"/>
        <charset val="1"/>
      </rPr>
      <t xml:space="preserve"> Difusión del III Congreso Internacional de Neurociencias, Difusión de Diplomado en Actualización Derecho Procesal Civil, Curso en Habilidades Expresivas y Comunicativas, Feria Internacional  Master Doctorado FULL BRIGTH, Festival de Cine de Neiva CINEXCUSA, Seminario de Políticas Públicas, Maestría en derecho público, Elección de Egresados profesores y estudiantes, IV Seminario Internacional sobre el Conflicto Interno Colombiano, Taller en Políticas Públicas. </t>
    </r>
  </si>
  <si>
    <t>TOTAL SUBSISTEMA DE FORMACION</t>
  </si>
  <si>
    <t>SUBSISTEMA DE INVESTIGACIÒN</t>
  </si>
  <si>
    <t>SI-PY1.  Fortalecimiento de las capacidades de investigación, desarrollo e innovación.</t>
  </si>
  <si>
    <t>SI-PY1.1</t>
  </si>
  <si>
    <t>Adquisición, mantenimiento y repotenciación de equipos especializados para investigación.</t>
  </si>
  <si>
    <t>VIPS</t>
  </si>
  <si>
    <t>6 EQUIPOS</t>
  </si>
  <si>
    <t>9 EQUIPOS</t>
  </si>
  <si>
    <t>Isopo con medio de transponte AIMES con carbón para el desarrollo del proyecto Análisis microbiológico de alimentos preparados en la vía publica de los alrededores de la uso. *Equipo microbiologia CESURCAFE, * Ultrasonicador proyecto "Magnitud de la viremia antigena" * Equipos destilación CESURCAFE</t>
  </si>
  <si>
    <t>SI-PY1.2</t>
  </si>
  <si>
    <t>Adquisición y renovación licenciamientos  software especializado para investigación.</t>
  </si>
  <si>
    <t>3 LICENCIAS</t>
  </si>
  <si>
    <t>6  LICENCIAS</t>
  </si>
  <si>
    <t>*Renovación del Hostin de la pagina web del centro virtual de noticias de la fac. CSH, *Suscricion base de datos JSTOR-ARTS &amp; SCIENCIE. Maestria En conflicto teritorio y cultura</t>
  </si>
  <si>
    <t>SI-PY1.3</t>
  </si>
  <si>
    <t>Finalización de tesis de maestrías, doctorados, postdoctorados;  pasantías y estancias internacionales para investigación.</t>
  </si>
  <si>
    <t>5 TESIS</t>
  </si>
  <si>
    <t>7 TESIS</t>
  </si>
  <si>
    <t>*UNIVERSIDAD DE MANIZALEZ *UNIVERSIDAD SURCOLOMBIANA *UNIVERSIDAD CATOLICA DE VALPARAISO</t>
  </si>
  <si>
    <t>SI-PY2.  Calidad Académica y formación en Investigación.</t>
  </si>
  <si>
    <t>SI-PY2.1</t>
  </si>
  <si>
    <t>Talleres de evaluación y reformulación de microcurrículos.</t>
  </si>
  <si>
    <t>2  TALLERES</t>
  </si>
  <si>
    <t>4  TALLERES</t>
  </si>
  <si>
    <t>SI-PY2.2</t>
  </si>
  <si>
    <t>Gestión y apoyo para la calidad académica y formación en investigación .</t>
  </si>
  <si>
    <t>2 EVENTOS</t>
  </si>
  <si>
    <t>SI-PY2.3</t>
  </si>
  <si>
    <t>Sensibilización y acciones conjuntas en proyectos de investigación ONDAS.</t>
  </si>
  <si>
    <t>60 SESIONES</t>
  </si>
  <si>
    <t>94 SESIONES</t>
  </si>
  <si>
    <t>SI-PY2.4</t>
  </si>
  <si>
    <t>Apoyo en la Formulación y ejecución de proyectos articulados GRUPOS - PROGRAMA ONDAS.</t>
  </si>
  <si>
    <t>1 PROYECTO</t>
  </si>
  <si>
    <t>2 PROYECTOS</t>
  </si>
  <si>
    <t>SI-PY2.5</t>
  </si>
  <si>
    <t>Desarrollo de eventos académicos.</t>
  </si>
  <si>
    <t>VIPS
F.C.SOCIALES</t>
  </si>
  <si>
    <t>3 EVENTOS</t>
  </si>
  <si>
    <t>4 EVENTOS</t>
  </si>
  <si>
    <t>SI-PY2.6</t>
  </si>
  <si>
    <t>Capacitación y participación en eventos, investigadores USCO en proceso de formación.</t>
  </si>
  <si>
    <t>20 CAPACITACIONES</t>
  </si>
  <si>
    <t>40 CAPACITACIONES</t>
  </si>
  <si>
    <t>SI-PY3. Calidad Académica y formación a través de la Investigación</t>
  </si>
  <si>
    <t>SI-PY3.1</t>
  </si>
  <si>
    <t>Proyectos de investigación en la modalidad de trabajos de grado.</t>
  </si>
  <si>
    <t>80 PROYECTOS</t>
  </si>
  <si>
    <t>148 PROYECTOS</t>
  </si>
  <si>
    <t>Apoyo economico para estudiantes. * Apoyo economico para integrants de proyectos, Blasmin dotaciones laboratorios y Electronica I+D Ltda.</t>
  </si>
  <si>
    <t>SI-PY3.2</t>
  </si>
  <si>
    <t>Proyectos de investigación ejecutados por Semilleros de investigación.</t>
  </si>
  <si>
    <t>30 PROYECTOS</t>
  </si>
  <si>
    <t>CP 384 Proyecto de investigación ejecutados por semilleros, Apoyo económico para el estudiante Sergio Esteban, Cristian José Arias, Laura Viviana Horta, y salida de campo de 5 integrantes del semillero de investigación  Evolución histórica de las cajas de compensación</t>
  </si>
  <si>
    <t>SI-PY3.3</t>
  </si>
  <si>
    <t>Apoyo a las actividades de fortalecimiento de los semilleros de investigación.</t>
  </si>
  <si>
    <t>FACECO</t>
  </si>
  <si>
    <t>*Participación de estudiantes pertenecientes a Semilleros de Investigación adscritos a la Facultad, en eventos académicos como son: LI Asamblea Ordinaria de Delegados de la Federación Nacional de Estudiantes de Economia, exposición de Poster "Implementación de la contabilidad ambiental de empresas de servicios de transporte de carga terrestre ubicadas en la ciudad de Neiva" en el IV Seminario permanente de investigación en contabilidad emergente y I Congreso Nacional de Investigación en Economia,  IV semana economia regional, evento organizado por la Región Pacifica de la Federación Nacional de Estudiantes de Economia-FENADECO, exponer el poster "analisis de los sistemas contables de las microempresas ubicadas en la ciudad de neiva departamento del Huila frente al marco tecnico normativo de información financiera para microempresas" en el  IV Seminario permanente de investigación en contabilidad emergente y I congreso nacional de investigación en economia, 4° Simposio Internacional de Investigación en Ciencias Economicas, Administrativas y Contable Sociedad y Desarrollo.                                                                                                                                    *Realización de jornadas de motivación y exposición del Plan de Investigación de la Facultad en las Sedes Garzón, Pitalito y La Plata.                                                                                                                            *Apoyo para realización de trabajo de campo de estudiantes del grupo IGUAQUE para estructurar oferta de nuevos programas en las Sedes.</t>
  </si>
  <si>
    <t>SI-PY3.4</t>
  </si>
  <si>
    <t>Financiar la vinculación de jóvenes investigadores adscritos a grupos de investigación.</t>
  </si>
  <si>
    <t>4 PERSONAS</t>
  </si>
  <si>
    <t>6 PERSONAS</t>
  </si>
  <si>
    <t>SI-PY4.  Calidad Académica y ejecución de Investigación.</t>
  </si>
  <si>
    <t>SI-PY4.1</t>
  </si>
  <si>
    <t>Financiar la ejecución de proyectos de investigación .</t>
  </si>
  <si>
    <t>49 PROYECTOS</t>
  </si>
  <si>
    <t>74 PROYECTOS</t>
  </si>
  <si>
    <t>SI-PY4.2</t>
  </si>
  <si>
    <t>Gestión y apoyo a la ejecución de proyectos de investigación.</t>
  </si>
  <si>
    <t>1 APOYO</t>
  </si>
  <si>
    <t>SI-PY4.3</t>
  </si>
  <si>
    <t>Apoyo a semilleros y grupos de Investigación</t>
  </si>
  <si>
    <t>VIPS            F.EDUCACION
F.INGENIERIA</t>
  </si>
  <si>
    <t>SI-PY4.4</t>
  </si>
  <si>
    <t>Apoyo para los proyectos formulados por los estudiantes y egresados.</t>
  </si>
  <si>
    <t>F.EDUCACION</t>
  </si>
  <si>
    <t>SI-PY4.5</t>
  </si>
  <si>
    <t>Convenios cofinanciados.</t>
  </si>
  <si>
    <t>SI-PY5.        Calidad Académica y gestión de Investigación.</t>
  </si>
  <si>
    <t>SI-PY5.1</t>
  </si>
  <si>
    <t>Apoyo  realización y participación eventos académicos a docentes y estudiantes de grupos de investigación.</t>
  </si>
  <si>
    <t>F. SALUD
FACECO</t>
  </si>
  <si>
    <t>* CP 360 Excedente facultad de economía" apoyo a la calidad de investigación" *Visita al Centro de Investigaciones para el Desarrollo-CID de la Universidad Nacional de Colombia * CP 309 excedente  Fac. Salud apoyo a realización y participacon eventos academicos a docentes y estudiantes de grupos de investigación. * Apoyo económico para asistir al ministerio de salud</t>
  </si>
  <si>
    <t>SI-PY5.2</t>
  </si>
  <si>
    <t>Financiar la ejecución de proyectos de investigación.</t>
  </si>
  <si>
    <t>10 PROYECTOS</t>
  </si>
  <si>
    <t>12 PROYECTOS</t>
  </si>
  <si>
    <t>Financiar la ejecución de proyectos de investigación "Apoyo a Rubén Darío Valbuena"</t>
  </si>
  <si>
    <t>SI-PY5.3</t>
  </si>
  <si>
    <t>10 CONVENIOS</t>
  </si>
  <si>
    <t>12 CONVENIOS</t>
  </si>
  <si>
    <t>CP 291 Ejecución del convenio 1319 entre el municipio de Neiva y la universidad Surcolombiana, *García Cruz Carlos. * Sierra Díaz Jonatán. * Sanabria Triana y *Silvia Cristina Salcedo, Juan Felipe Parada, Gina  Marcela Andrade, Rafael Ricardo Roa, Juan David Lozano, Anderson Perdomo, José Alberto Rozo Leonardo Cabrera, Maira Rodríguez y Rubén Darío Figueroa.*CP 291  Ejecución del convenio Universidad Massasguset y la Universidad Surcolombiana.Quimlab sas</t>
  </si>
  <si>
    <t>SI-PY6.  Articulación del Sistema Integrado de Información (TICS).</t>
  </si>
  <si>
    <t>SI-PY6.1</t>
  </si>
  <si>
    <t>Desarrollo aplicativo para gestión en investigación.</t>
  </si>
  <si>
    <t>0 APLICATIVO</t>
  </si>
  <si>
    <t>10% APLICATIVO</t>
  </si>
  <si>
    <t>SI-PY6.2</t>
  </si>
  <si>
    <t>Gestión y apoyo para el desarrollo del aplicativo en gestión.</t>
  </si>
  <si>
    <t>SI-PY7.  Evaluación, dotación y consolidación de los Centros de Documentación, archivística y bases de datos.</t>
  </si>
  <si>
    <t>SI-PY7.1</t>
  </si>
  <si>
    <t>Adquisición o renovación bases de datos especializadas.</t>
  </si>
  <si>
    <t>VIPS
F.C.J.P.</t>
  </si>
  <si>
    <t>2 BASES</t>
  </si>
  <si>
    <t>3 BASES</t>
  </si>
  <si>
    <t>SI-PY7.2</t>
  </si>
  <si>
    <t>Apoyo a los procesos de archivo físico y digitalización de archivos documentales.</t>
  </si>
  <si>
    <t>ORGANIZACIÓN ARCHIVO FISICO Y DIGITAL FACULTAD DE ECONOMIA Y ADMINISTRACIÓN</t>
  </si>
  <si>
    <t>SI-PY8.     Creación  y Fortalecimiento de Centros, Institutos de investigación, desarrollo y vigilancia Tecnológica e Innovación.</t>
  </si>
  <si>
    <t>SI-PY8.1</t>
  </si>
  <si>
    <t>Fortalecimiento y creación de Centros de Investigación.</t>
  </si>
  <si>
    <t>1 CENTRO</t>
  </si>
  <si>
    <t>SI-PY9.  Articulación y fortalecimiento de las publicaciones Científicas  y Académicas.</t>
  </si>
  <si>
    <t>SI-PY9.1</t>
  </si>
  <si>
    <t>Publicación de Artículos en Revistas.</t>
  </si>
  <si>
    <t>F.INGENIERIA</t>
  </si>
  <si>
    <t>SI-PY9.2</t>
  </si>
  <si>
    <t>evaluación de artículos, diseño, diagramación, impresión  y publicación de revistas institucionales.</t>
  </si>
  <si>
    <t>V.I.P.S.</t>
  </si>
  <si>
    <t>4 REVISTAS</t>
  </si>
  <si>
    <t>5 REVISTAS</t>
  </si>
  <si>
    <t>SI-PY9.3</t>
  </si>
  <si>
    <t>Curso - talleres en preparación de libros de investigación y artículos para revistas indexadas.</t>
  </si>
  <si>
    <t>1 CURSO</t>
  </si>
  <si>
    <t>2 CURSOS</t>
  </si>
  <si>
    <t>SI-PY9.4</t>
  </si>
  <si>
    <t>Evaluación, diseño, diagramación, impresión  y publicación de libros en las diferentes modalidades.</t>
  </si>
  <si>
    <t>V.I.P.S.
FACECO</t>
  </si>
  <si>
    <t>11 LIBROS</t>
  </si>
  <si>
    <t>18 LIBROS</t>
  </si>
  <si>
    <t>Excedente CP 362. FACECO. *CP excedente 430 FACECO Diseño de impresión y revitas de diferente modalidad.</t>
  </si>
  <si>
    <t>SI-PY9.5</t>
  </si>
  <si>
    <t>Gestión para el diseño, diagramación y publicación de revistas institucionales y libros.</t>
  </si>
  <si>
    <t>1 REVISTA</t>
  </si>
  <si>
    <t>SI-PY9.6</t>
  </si>
  <si>
    <t>Fortalecimiento, consolidación y mejoramiento de la calidad editorial de la Revista Jurídica PIELAGUS.</t>
  </si>
  <si>
    <t>F.C.J.P.</t>
  </si>
  <si>
    <t>Fortalecimiento de la publicación de la revista Pielagus de la Facultad de Ciencias Jurídicas y Políticas                                                                                             Contratación para la vinculación de un asistente administrativo       Impresión de la Revista Jurídica Pielagus         Contratación para un profesional en Inglés para la traducción de artículos               Corrección de estilo    Ilustración de caratula</t>
  </si>
  <si>
    <t>TOTAL SUBSISTEMA: DE INVESTIGACIÓN</t>
  </si>
  <si>
    <t>SUBSISTEMA DE PROYECCIÒN SOCIAL</t>
  </si>
  <si>
    <t>SP-PY1.  Internacionalización Académica Curricular y Administrativa.</t>
  </si>
  <si>
    <t>SP-PY1.1</t>
  </si>
  <si>
    <t>Apoyo  procesos y fortalecimiento de alianzas academico-administrativas entre la Universidad y los organismos públicos y privados de la sociedad.</t>
  </si>
  <si>
    <t>*Apoyo al desarrollo del intercambio académico de una estudiante del Programa de Contaduria Pública con Instituto Tecnológico Superior de Tantoyuca (México).                                                                             *Participación en reunión "reforma al régimen de sociedades" convocada por la superintendencia de sociedades y dirigida a todos los gremios de la contaduría pública.                                                                                                  *Participación en Reunión del Consejo Directivo de la Asociaicón Colombiana de Facultades de Contaduria Pública (ASCOLFA)</t>
  </si>
  <si>
    <t>SP-PY1.2</t>
  </si>
  <si>
    <t>Gestión de convenios nacionales e internacionales.</t>
  </si>
  <si>
    <t>0 CONSOLIDACIÓN</t>
  </si>
  <si>
    <t>Se han adelantado gestiones con la Sociedad Latinoamericana de Derecho, con la red Nacional de Museos, se participa en la Red Colombiana pára la Internacionalización de la Educación Superior,</t>
  </si>
  <si>
    <t>SP-PY1.3</t>
  </si>
  <si>
    <t>Internacionalización curricular (estancias)</t>
  </si>
  <si>
    <t>0 CURRÍCULOS</t>
  </si>
  <si>
    <t>10 CURRÍCULOS</t>
  </si>
  <si>
    <t>SP-PY1.4</t>
  </si>
  <si>
    <t>Apoyo a la movilidad académica de Docentes, Estudiantes, administrativos  y docentes  y expertos invitados.</t>
  </si>
  <si>
    <t>VIPS
F. SALUD
F.C.J.P</t>
  </si>
  <si>
    <t>201 PERSONAS</t>
  </si>
  <si>
    <t>207 PERSONAS</t>
  </si>
  <si>
    <t>SP-PY1.5</t>
  </si>
  <si>
    <t>Apoyo económico  para movilización y gastos de viaje fortalecimiento de los convenios.</t>
  </si>
  <si>
    <t>F.SALUD
F.EDUCACION</t>
  </si>
  <si>
    <t>Apoyo económico para movilización y gastos de viaje, fortalecimiento vinculo Asociación de Facultades, Escuelas e Institutos de Derecho de América Latina AFEIDAL.</t>
  </si>
  <si>
    <t>SP-PY1.6</t>
  </si>
  <si>
    <t>Apoyo a la internacionalización de la investigación y la proyección social.</t>
  </si>
  <si>
    <t>F.SALUD</t>
  </si>
  <si>
    <t>5 APOYOS</t>
  </si>
  <si>
    <t>SP-PY2.  Regionalización de la USCO</t>
  </si>
  <si>
    <t>SP-PY2.1</t>
  </si>
  <si>
    <t>Movilidad de docentes, estudiantes y personal administrativo para fortalecimiento de las Sedes.</t>
  </si>
  <si>
    <t>SP-PY2.2</t>
  </si>
  <si>
    <t>Apoyo y gestión en acciones para la regionalización.</t>
  </si>
  <si>
    <t>0 ESTRATEGIAS</t>
  </si>
  <si>
    <t>SP-PY2.3</t>
  </si>
  <si>
    <t>Acciones para la vinculacion de gremios, instituciones, líderes comunitarios a proyectos institucionales.</t>
  </si>
  <si>
    <t>4 coordinadores Sedes
2 estudiantes</t>
  </si>
  <si>
    <t>Desplazamiento Pitalito: Plan de acción 2016 y manejo Fondos especiales 4 personas. Apoyo económico desplazamiento a Bogotá de 2 estudiantes: Simposio Internacional Guadua-bambu.</t>
  </si>
  <si>
    <t>SP-PY3. Reformulación y fortalecimiento de las modalidades y formas de Proyección Social</t>
  </si>
  <si>
    <t>SP-PY3.1</t>
  </si>
  <si>
    <t>Apoyo a grupos de Proyección Social.</t>
  </si>
  <si>
    <t>F.INGENIERIA
F.C.J.P.</t>
  </si>
  <si>
    <t>Apoyo a la actividad "Curso permanente en Liderazgo Juvenil" - Programa de Ciencia Política</t>
  </si>
  <si>
    <t>SP-PY3.2</t>
  </si>
  <si>
    <t>Ejecución de macroproyectos de P. Social.</t>
  </si>
  <si>
    <t>4 MACROPROYECTOS</t>
  </si>
  <si>
    <t>9 MACROPROYECTOS</t>
  </si>
  <si>
    <t>Por recorte presupuestal no se cumple lo proyectado.               Los soportes se encuentran en la Dirección General de Proyección Social</t>
  </si>
  <si>
    <t>SP-PY3.3</t>
  </si>
  <si>
    <t>Apoyo para formación de grupos de Proyección Social integrado con semilleros.</t>
  </si>
  <si>
    <t>17 EVENTOS</t>
  </si>
  <si>
    <t>43 EVENTOS</t>
  </si>
  <si>
    <t>SP-PY3.4</t>
  </si>
  <si>
    <t>Consolidación y fortalecimiento de grupos de proyección social.</t>
  </si>
  <si>
    <t>*Actividades que promueven y fortalecen la Proyección Social de la Facultad, como son: el tercer campamento de iniciativa y espiritu empresarial ( experiencia de vida) dirigido a estudiantes de la Facultad,  participación de la Facultad en las jornadas de fortalecimiento de identidad cultural de la región surcolombiana que se realizaran en las unidades operativas de los municipios de pitalito y La Plata.</t>
  </si>
  <si>
    <t>SP-PY3.5</t>
  </si>
  <si>
    <t>Ejecución proyectos menor cuantía(p.social)</t>
  </si>
  <si>
    <t>18 PROYECTOS</t>
  </si>
  <si>
    <t>45 PROYECTOS</t>
  </si>
  <si>
    <t>Se continuan con el desarrollo de los 18 proyectos.                                  Los soportes se encuentran en la Dirección General de Proyección Social</t>
  </si>
  <si>
    <t>SP-PY3.6</t>
  </si>
  <si>
    <t>Fortalecimiento y promoción de la identidad institucional en la comunidad docente, estudiantil y administrativa.</t>
  </si>
  <si>
    <t>*Actividades que promueven y fortalecen la identidad Institucional, como son: participación de la Facultad en las actividades programadas en el marco de la conmemoración de los 45 años de la Universidad Surcolombiana en la Unidad Operativa del Municipio de la Plata y , Desarrollo del taller lúdico-educativo denominado “profesionales expresivos y competitivos” dirigido a los estudiantes de últimos semestres de los programas ofertados en las Unidades operativas Garzón, Pitalito y La Plata, Conmemoración de los 45 años de la Facultad de Economia y Administración y el lanzamiento de la fundación de egresados y empresarios de la Facultad, jornadas de fortalecimiento de identidad cultural de la región surcolombiana, jornadas de inducción a estudiantes y padres de familia adscritos a la facultad de economia y admistración en todas las sedes, participación en Feria de la Surcolombianidad a realizarse en la Universidad Surcolombiana sede La Plata.</t>
  </si>
  <si>
    <t>SP-PY3.7</t>
  </si>
  <si>
    <t>Apoyo logístico a proyectos  de Responsabilidad Social Universitaria.</t>
  </si>
  <si>
    <t>36 ACTIVIDADES</t>
  </si>
  <si>
    <t>108 ACTIVIDADES</t>
  </si>
  <si>
    <t>Se continuan con el desarrollo de los 28 proyectos.                                  Los soportes se encuentran en la Dirección General de Proyección Social</t>
  </si>
  <si>
    <t>SP-PY3.8</t>
  </si>
  <si>
    <t>Apoyo y ejecución de la oferta de educación continuada.</t>
  </si>
  <si>
    <t>20 CURSOS</t>
  </si>
  <si>
    <t>Se continuan con el desarrollo de los 38 cursos de formación continuada.                                  Los soportes se encuentran en la Dirección General de Proyección Social</t>
  </si>
  <si>
    <t>SP-PY3.9</t>
  </si>
  <si>
    <t>Apoyo a la gestión académico-administrativa  de proyección social.</t>
  </si>
  <si>
    <t>F.SALUD
F.EDUCACION
FACECO
F.INGENIERIA</t>
  </si>
  <si>
    <t>* Vinculación del personal de apoyo a la gestión academica y administrativa de la Facultad- periodo 2015A y 2015B, asi: Asesor Juridico, comunicadora, Apoyo a la Gestión academica, administrativa y financiera, apoyo logistico para el desarrollo de eventos academicos-administrativos coordinados y organizados por la Facultad, asesor financiero, personal de apoyo a la gestión de convenios y proyección social.                                                                                                                                                 *Apoyo actividades de proyección social como son: desarrollo de la capacitación “Estrategias de formación en NIIF para Programas de Contaduría Pública”,  apoyo logistico para la realización de actividades que se llevaran a cabo en el marco de la conmemoración de los 45 años de la Universida Surcolombiana en la Unidad Operativa del Municipio de La Plata y Pitalito, participación de delegaciones de las Sedes en el evento de conmemoraión de los 45 años de la Facultad.                                                                                                                                                          *Apoyo y participación en actividades academicas y administrativas: coordinar las actividades academicas y administrativas de la VIII Cohorte I Semestre de la Esp. En Gerencia Tributaria Sede Garzón, prticipación en la LII Asamblea Nacional de Delegados del programa de Economia en la Federación Nacional de Estudiantes de Economia, Apoyo para la elaboración del documento maestro para el diseño y creación del pregrama en Administración en Hotereia y Turismo en la Sede Pitalito. - Fortalecimiento del proceso de contratación de la Facultad de Ciencias Jurídicas y Políticas en sus diferentes modalidades de proyección social mediante la asesoría de un profesional en el área jurídica.</t>
  </si>
  <si>
    <t>SP-PY3.10</t>
  </si>
  <si>
    <t>Apoyar y promover la suscripción de convenios interinstitucionales. (propuestas y licitaciones).</t>
  </si>
  <si>
    <t>F. SALUD
F.EDUCACION
FACECO</t>
  </si>
  <si>
    <t>* Visita  a las instalaciones de la universidad de la sabana en mira de conocer los procesos de creación, instalación y funcionamiento del punto de la bolsa de valores de colombia (BVC).                                                                                                       * Contratación personal de apoyo a la gestión de convenios y proyección social.                                                                                                                                                                  *Participación en reunión del Consejo Directivo de la Asociaicón Colombiana de Facultades de Contaduria Pública (ASCOLFA)</t>
  </si>
  <si>
    <t>SP-PY3.11</t>
  </si>
  <si>
    <t>Gestión y ejecución de Convenios interinstitucionales.</t>
  </si>
  <si>
    <t>6 CONVENIOS</t>
  </si>
  <si>
    <t>30 CONVENIOS</t>
  </si>
  <si>
    <t>Corresponde al convenio 1110 suscrito con la Alcaldia la cual aporta $15.985.731 y la USCO aporta 17.750.000.                                      Los soportes se encuentran en la DGPS</t>
  </si>
  <si>
    <t>SP-PY3.12</t>
  </si>
  <si>
    <t>Gestión tecnológica como apoyo a la proyección social.</t>
  </si>
  <si>
    <t>0 IMPLEMENTACIÓN</t>
  </si>
  <si>
    <t>10 IMPLEMENTACIÓN</t>
  </si>
  <si>
    <t>No hay ejecución</t>
  </si>
  <si>
    <t>SP-PY4.  Estructuración y desarrollo Unidades de Atención Especializada y de Emprendimiento e Innovación Institucional.</t>
  </si>
  <si>
    <t>SP-PY4.1</t>
  </si>
  <si>
    <t>Dotación y Funcionamiento de la Unidad de Servicio de  Atención Psicológica ( USAP).</t>
  </si>
  <si>
    <t>F.C.S.H.</t>
  </si>
  <si>
    <t>SP-PY4.2</t>
  </si>
  <si>
    <t>Dotación de Unidad de Emprendimiento.</t>
  </si>
  <si>
    <t>Implementada la unidad de emprendimiento FAECONOMIA</t>
  </si>
  <si>
    <t>SP-PY4.3</t>
  </si>
  <si>
    <t>Apoyo en la gestión de proyectos de emprendimiento e innovación.</t>
  </si>
  <si>
    <t>50% UNIDADES</t>
  </si>
  <si>
    <t>Contratos de Alexander Sanchez Manchola y Dario Enrique Fuentes</t>
  </si>
  <si>
    <t>SP-PY4.4</t>
  </si>
  <si>
    <t>Ejecución de proyectos de emprendimiento e innovación.</t>
  </si>
  <si>
    <t>Apoyo económico para estudiantes que representarán la USCO con un proyecto innovador en la XV feria de emprendimiento</t>
  </si>
  <si>
    <t>SP-PY5.  Consolidación de la Alianza Estratégica Estado-Universidad-Empresa-Ciudadanía.</t>
  </si>
  <si>
    <t>SP-PY5.1</t>
  </si>
  <si>
    <t>Apoyo para la Gestion de proyectos UEES.</t>
  </si>
  <si>
    <t>0 PROYECTOS</t>
  </si>
  <si>
    <t>Contrato de Nathalie Rojas Marín</t>
  </si>
  <si>
    <t>SP-PY5.2</t>
  </si>
  <si>
    <t>Ejecución de proyectos y eventos alianza UEES.</t>
  </si>
  <si>
    <t>SP-PY6. Estructuración y Desarrollo de la Agenda Social Regional.</t>
  </si>
  <si>
    <t>SP-PY6.1</t>
  </si>
  <si>
    <t>Talleres intersectoriales para acuerdos y compromisos con actores sociales.</t>
  </si>
  <si>
    <t>0 DOCUMENTOS</t>
  </si>
  <si>
    <t>Contratación Oscar Guillermo Pérez</t>
  </si>
  <si>
    <t>SP-PY6.2</t>
  </si>
  <si>
    <t>Creación y puesta en funcionamiento  del Observatorio de medios sobre políticas públicas.</t>
  </si>
  <si>
    <t>0 OBSERVATORIO</t>
  </si>
  <si>
    <t>Contratación de Juán Carlos Albarracín y Edwin Fernando Acero y HOSTDIME.com</t>
  </si>
  <si>
    <t>SP-PY6.3</t>
  </si>
  <si>
    <t>Apoyo a la gestión para la creación del Instituto de Estudios Surcolombianos.</t>
  </si>
  <si>
    <t>0 PROYECTO</t>
  </si>
  <si>
    <t>SP-PY6.4</t>
  </si>
  <si>
    <t>Gestión de Propuestas de cooperación en la región.</t>
  </si>
  <si>
    <t>Asistencia a la primera bienal internacional de educación y cultura de paz</t>
  </si>
  <si>
    <t>SP-PY8. Fortalecimiento del sistema de comunicación e información institucional.</t>
  </si>
  <si>
    <t>SP-PY8.1</t>
  </si>
  <si>
    <t>Emisora  Institucional Surcolombiana.</t>
  </si>
  <si>
    <t>Contratación prestación de servicios y pago de permisos Sayco-Acinpro para hacer uso de la música que se emite en la emisora</t>
  </si>
  <si>
    <t>SP-PY8.2</t>
  </si>
  <si>
    <t>Otros medios de divulgación y comunicación universitaria.</t>
  </si>
  <si>
    <t>Contratación personal adscrito al desarrollo de proyectos comunicativos Institucionales: Periódico desde la U; Vía Universitaria; Oficina de Comunicaciones y Peripodico virtual suregion.com                                                 Asistencia a festival internacional de cine. Pago pares evaluadores para libros</t>
  </si>
  <si>
    <t>SP-PY8.3</t>
  </si>
  <si>
    <t>Elaboración de Prospectos, revistas e Instructivos-publicidad.</t>
  </si>
  <si>
    <t>F. SALUD
F.INGENIERIA
F.EDUCACION</t>
  </si>
  <si>
    <t>Fortalecimiento de los procesos comunicativos de la Facultad de Ciencias Jurídicas y Políticas y visualización de la misma.</t>
  </si>
  <si>
    <t>TOTAL SUBSISTEMA DE PROYECCION SOCIAL</t>
  </si>
  <si>
    <t>SUBSISTEMA DE BIENESTAR UNIVERSITARIO</t>
  </si>
  <si>
    <t>SB-PY1.   Universidad Saludable.</t>
  </si>
  <si>
    <t>SB-PY1.1</t>
  </si>
  <si>
    <t>Prestación servicio médico a estudiantes.</t>
  </si>
  <si>
    <t>G.I.BIENESTAR</t>
  </si>
  <si>
    <t>1215 CONSULTAS</t>
  </si>
  <si>
    <t>Según informe mensual enviado por el área de servicio médico a Bienestar</t>
  </si>
  <si>
    <t>SB-PY1.2</t>
  </si>
  <si>
    <t>Prestación servicio odontólogico a estudiantes.</t>
  </si>
  <si>
    <t>803 CONSULTAS</t>
  </si>
  <si>
    <t>Según informes mensual enviado por el área de servicio odontológico a Bienestar</t>
  </si>
  <si>
    <t>SB-PY1.3</t>
  </si>
  <si>
    <t>Prestación servicio Psicológico a estudiantes.</t>
  </si>
  <si>
    <t>814 CONSULTAS</t>
  </si>
  <si>
    <t>Según informes mensual enviado por el área de servicio psicológico a Bienestar</t>
  </si>
  <si>
    <t>SB-PY1.4</t>
  </si>
  <si>
    <t>Apoyo a actividades de clima organizacional, docentes, estudiantes y administrativos.</t>
  </si>
  <si>
    <t>F.SALUD
F.EDUCACIÓN
F.INGENIERÍA</t>
  </si>
  <si>
    <t>1180 ACTIVIDADES</t>
  </si>
  <si>
    <t>Las facultades están pendientes de remitirnos el informe de las actividades que realizaron de Clima Organizacional</t>
  </si>
  <si>
    <t>SB-PY1.5</t>
  </si>
  <si>
    <t>Programa de sensibilización e información en derechos sexuales y reproductivos.</t>
  </si>
  <si>
    <t>500 ACTIVIDADES</t>
  </si>
  <si>
    <t>De acuerdo a las linea de base y metas de producto del plan indicativo para Bienestar Universitario, consignado en la pag 114,115 y 116 del Plan de Desarrollo Institucional, se ha establecido con el equipo de trabajo que fueron mal formuladas, dado que no corresponden a la realidad de los procesos. La linea de base de actividades preventivas (500 anuales) es incoherente y la linea de base real son 10 anuales para todas las areas.Para ello las areas estan trabajando en una propuesta de ajuste al plan indicativo del subsistema de Bienestar en los correspondiente a acciones, linea de base, meta de resultado de producto y porcentaje.                                                           *El programa sensibilización e información en derechos reproductivos, no se dió viabilidad a la ejecución del CDP y el Programa  de Atención a Personas en Drogadicción Prostitución y ETV se va realizar la campaña Libre de Humo y está a cargo del comite en coordinación con Vicerrectoria Administrativa.</t>
  </si>
  <si>
    <t>SB-PY1.6</t>
  </si>
  <si>
    <t>Atención a personas en drogadicción, prostitución y E.T.V.</t>
  </si>
  <si>
    <t>SB-PY1.7</t>
  </si>
  <si>
    <t>USCO saludable.</t>
  </si>
  <si>
    <t>F. SALUD</t>
  </si>
  <si>
    <t>2635 PERSONAS</t>
  </si>
  <si>
    <t>SB-PY1.8</t>
  </si>
  <si>
    <t>Estudio y prefactibilidad IPS Universitaria.</t>
  </si>
  <si>
    <t>GPIE</t>
  </si>
  <si>
    <t>SB-PY1.9</t>
  </si>
  <si>
    <t>Cátedras Alternativas para disminuír el consumo de Drogas.</t>
  </si>
  <si>
    <t>SB-PY2.  Recreación y Deportes con responsabilidad y compromiso.</t>
  </si>
  <si>
    <t>SB-PY2.1</t>
  </si>
  <si>
    <t>Deporte y Recreación (cobertura por servicios prestados)</t>
  </si>
  <si>
    <t>F.INGENIERIA
FACECO
G.I.BIENESTAR</t>
  </si>
  <si>
    <t>11306 PERSONAS</t>
  </si>
  <si>
    <t>Según indicadores e informe semestral enviado por la coordinadora de deportes a Bienestar. El dato de cobertura se mide semestral por lo tanto no aplica para este trimestre.</t>
  </si>
  <si>
    <t>Beneficiarios de actividades deportivas de todas las Sedes.</t>
  </si>
  <si>
    <t>9078 BENEFICIARIOS</t>
  </si>
  <si>
    <t>Actividades Deportivas</t>
  </si>
  <si>
    <t>199 ACTIVIDADES</t>
  </si>
  <si>
    <t>SB-PY3.     Cultura con responsabilidad y compromiso.</t>
  </si>
  <si>
    <t>SB-PY3.1</t>
  </si>
  <si>
    <t>Puestas Culturales en escena de todas las sedes</t>
  </si>
  <si>
    <t>F.SALUD
F.INGENIERIA
FACECO
F.C.SOCIALES
G.I.BIENESTAR</t>
  </si>
  <si>
    <t>520 EVENTOS</t>
  </si>
  <si>
    <t>Actividades Culturales de todas las Sedes. Número Participantes</t>
  </si>
  <si>
    <t>Talleres: número de participantes</t>
  </si>
  <si>
    <t>Grupos Artisticos: Números de integrantes</t>
  </si>
  <si>
    <t>SB-PY4. Desarrollo Humano con responsabilidad y compromiso.</t>
  </si>
  <si>
    <t>SB-PY4.1</t>
  </si>
  <si>
    <t>Eventos de clima organizacional y convivencia.(Eventos)</t>
  </si>
  <si>
    <t>G.I.BIENESTAR
FACECO</t>
  </si>
  <si>
    <t>50 EVENTOS</t>
  </si>
  <si>
    <t>*Desarrollo de la jornada de integración y mejoramiento del clima organizacional, dirigida al personal Docente de Planta, ocasionales, catedráticos y personal administrativo de planta y de contrato adscrito a la Facultad de Economía y Administración.</t>
  </si>
  <si>
    <t>Eventos convivencia, integración y reconocimiento</t>
  </si>
  <si>
    <t>Se hicieron en el primer semestre, en el marco de los 45 años</t>
  </si>
  <si>
    <t>SB-PY5.  Desarrollo Socio-Económico con responsabilidad y compromiso.</t>
  </si>
  <si>
    <t>SB-PY5.1</t>
  </si>
  <si>
    <t>Prestación de servicio de restaurante a los estudiantes.</t>
  </si>
  <si>
    <t>864000 SERVICIOS SEDE NEIVA ( DESAYUNO, ALMUERZO Y CENA)</t>
  </si>
  <si>
    <t>Prestación de servicio de restaurante en sedes a los estudiantes.</t>
  </si>
  <si>
    <t>48000 MERIENDAS SEDE PITALITO</t>
  </si>
  <si>
    <t>Según Informe enviado a Bienestar el 6 de Octubre</t>
  </si>
  <si>
    <t>36000 MERIENDAS GARZÓN</t>
  </si>
  <si>
    <t>Según Informe enviado a Bienestar el 2 de Octubre</t>
  </si>
  <si>
    <t>36000 MERIENDAS LA PLATA</t>
  </si>
  <si>
    <t>Según informe enviado a Bienestar el 5 de octubre</t>
  </si>
  <si>
    <t>SB-PY5.2</t>
  </si>
  <si>
    <t>Atención a población estudianil en situación de extrema vulnerabilidad.</t>
  </si>
  <si>
    <t>150 ESTUDIOS</t>
  </si>
  <si>
    <t>Según informes mensual enviado por el área de Trabajo Social a Bienestar</t>
  </si>
  <si>
    <t>SB-PY5.3</t>
  </si>
  <si>
    <t>Vinculación de estudiantes en procesos institucionales.</t>
  </si>
  <si>
    <t>4131 APOYOS ECONÓMICOS A ESTUDIANTES DE PREGRADO</t>
  </si>
  <si>
    <t>La Linea base de lo apoyos economicos a los que hace referencia este proyecto no corresponden a los de Inversión sino a los de Funcionamiento. Hemos ajustado este Proyecto a Vinculación de Estudiantes en Procesos Institucionales ( pasantes, judicantes, practicantes)  por tanto estos son los datos que están reportados. 
Actualmente el equipo de trabajo se encuentra actualizando y ajustando las acciones y lineas de base con el fin de que sea acordes al que hacer del Bienestar Universitario.</t>
  </si>
  <si>
    <t>SB-PY6.  Promoción de la Permanencia y Graduación estudiantil en la Usco.</t>
  </si>
  <si>
    <t>SB-PY6.1</t>
  </si>
  <si>
    <t>Permanencia y graduación estudiantil.</t>
  </si>
  <si>
    <t>9113 ESTUDIANTES</t>
  </si>
  <si>
    <t>Según informes de avances del trimestre enviado a Bienestar responsable PACA. ( Medio fisico)</t>
  </si>
  <si>
    <t>TOTAL SUBSISTEMA BIENESTAR UNIVERSITARIO</t>
  </si>
  <si>
    <t>SUBSISTEMA  ADMINISTRATIVO</t>
  </si>
  <si>
    <t>SA-PY1.      Revisión, reforma y actualización de la Plataforma Jurídico - Normativa institucional.</t>
  </si>
  <si>
    <t>SA-PY1.1</t>
  </si>
  <si>
    <t>Revisión y análisis de la normatividad de la Universidad  con el propósito de actualizarla de acuerdo a los lineamientos legales que rigen la Educación Superior vigente.</t>
  </si>
  <si>
    <t>SECRETARIA GENERAL</t>
  </si>
  <si>
    <t>30% NORMATIVIDAD INSTITUCIONAL</t>
  </si>
  <si>
    <t>37% NORMATIVIDAD INSTITUCIONAL</t>
  </si>
  <si>
    <t>A la fecha se ha realizado completamente la compilación de la normatividad vigente en relación con los estatutos de la Universidad Surcolombiana</t>
  </si>
  <si>
    <t>SA-PY1.2</t>
  </si>
  <si>
    <t>Elaboración y actualización de los siguientes documentos:  Estatuto General de la Universidad; Estatuto Estudiantíl; Estatuto Docente; Estatuto Personal Administrativo; Estatuto de Contratación.</t>
  </si>
  <si>
    <t>SA-PY2.a  Construcción y mantenimiento de las Sedes.</t>
  </si>
  <si>
    <t>SA-PY2a.1</t>
  </si>
  <si>
    <t>Instalación y dotación de sistemas acústicos, red de sonido, luminotecnia de escenario, silletería y sistema de aire acondicionado Auditorio del Bloque de Economía de la USCO.</t>
  </si>
  <si>
    <t>VIC. ADTIVA.</t>
  </si>
  <si>
    <t>ESTE PROYECTO NO SE EJECUTARA EN 2015. TRASLADAR RECURSO AL PROYECTO SA-PY2A.20 (CONSTRUCCION DEL ARCHIVO CENTRAL Y TALLERES).</t>
  </si>
  <si>
    <t>SA-PY2a.6</t>
  </si>
  <si>
    <t>Construcción de laboratorio de Ciencias Básicas en las Sedes de Garzón, La Plata y Pitalito.</t>
  </si>
  <si>
    <t>48124m2</t>
  </si>
  <si>
    <t>49086m2</t>
  </si>
  <si>
    <t>LICITACION EN PROCESO EN LA UNIDAD DE CONTRATACION CUYO OBJETO ES LA " CONSTRUCCION  BLOQUE PARA LABORATORIOS DE CIENCIAS BASICAS SEDE PITALITO DE LA UNIVERSIDAD SURCOLOMBIANA", POR VALOR DE  $896.586.821</t>
  </si>
  <si>
    <t>SA-PY2a.14</t>
  </si>
  <si>
    <t>Apoyo para la construcción del edificio de la Facultad de Educación.</t>
  </si>
  <si>
    <t>EXCEDENTES FACULTADES</t>
  </si>
  <si>
    <t>SA-PY2a.3</t>
  </si>
  <si>
    <t>Instalación de puente metálico y cubierta polideportivo sede Garzón.</t>
  </si>
  <si>
    <t>55000m2</t>
  </si>
  <si>
    <t>57970m2</t>
  </si>
  <si>
    <t>FIRMADO CONTRATO  No.  UC- No. 050 - 2015, DEL 10  DE SEPTIEMBRE DE 2015, POR VALOR DE  $323.400.656,ACTUALMENTE ESTA EN EJECUCION.</t>
  </si>
  <si>
    <t>SA-PY2a.4</t>
  </si>
  <si>
    <t>Adecuaciones y mantenimientos varios en las instalaciones de todas las Sedes.</t>
  </si>
  <si>
    <t>SA-PY2a.7</t>
  </si>
  <si>
    <t>Adecuación de Laboratorio de Idiomas sede Garzón, La Plata y Pitalito.</t>
  </si>
  <si>
    <t>El PROCESO SE ENCUENTRA EN CONTRATACION EN ESTADO DE ELABORACIONDE TERMINOS PARA RECEPCION DE PROPUESTAS, POR VALOR DE  $232.606.389.</t>
  </si>
  <si>
    <t>SA-PY2a.8</t>
  </si>
  <si>
    <t>Instalación de cubierta metálica en polideportivos en las sedes de la Plata y Pitalito.</t>
  </si>
  <si>
    <t>PROCESO POR INVITACION ABREVIADA, POR VALOR DE  $291.912.325. AGENDADO PARA COMITÉ DE CONTRATACION.</t>
  </si>
  <si>
    <t>SA-PY2a.9</t>
  </si>
  <si>
    <t>Adecuaciones en restaurantes de las sedes de Garzón, La Plata y Pitalito.</t>
  </si>
  <si>
    <t>PENDIENTE DE EJECUCION.</t>
  </si>
  <si>
    <t>SA-PY2a.16</t>
  </si>
  <si>
    <t>Construcción y Mantenimiento planta física de todas las Sedes.</t>
  </si>
  <si>
    <t>SA-PY2a.19</t>
  </si>
  <si>
    <t>Construcción, adecuación y Mantenimiento espacios físicos de las Facultades.</t>
  </si>
  <si>
    <t>F. SALUD
FACECO
F.EDUCACIÓN
F.C.J.P.
F.INGENIERÍA</t>
  </si>
  <si>
    <t>Ubicación de la sala de oralidad de la facultad de ciencias jurídicas y políticas en el consultorio jurídico.  Adecuación y Mantenimiento de la Decanatura de la Facultad de Ciencias Jurídicas y Políticas .                                                                                                        *  Adecuación del salón 109 de la  Facultad de Economía y Administración.</t>
  </si>
  <si>
    <t>SA-PY2a.11</t>
  </si>
  <si>
    <t>Estudios y diseños de obras civiles varias.</t>
  </si>
  <si>
    <t>1. ESTUDIO DE DISEÑO ARQUITECTONICO. ESTRUCTURAL. HIDRO-SANITARIO Y ELECTRICO PARA LABORATORIOS DE CIENCIAS BASICAS EN LAS SEDES DE PITALITO, GARZON Y LA PLATA DE LA  CONTRATO UC-027 POR VALOR DE $89.199.360.                                                                                                                                                                        2. ESTUDIO  TECNICO Y DISEÑO ESTRUCTURAL PARA EL CUARTO PISO DEL BLOQUE DE CIENCIAS BASICAS EN LA SEDE CENTRAL CONTRATO UC-029 POR VALOR DE $20.670.750 ACTA DE RECIBO FINAL                                                                                                                3. DISEÑOS ARQUITECTÓNICOS, ESTRUCTURAL, HIDRO-SANITARIO,ELECTRICO VOZ Y DATOS, BIOMEDICO, AUTOMATIZACIÓN ELECTRONICA Y DE SEGURIDAD PARA EDIFICIO HOSPITAL SIMULADO DE LA FACULTAD DE SALUD  CONTRATO UC-034 POR VALOR DE  $189.470.400. EN EJECUCION.                                                                                                     4.  ESTUDIO DE SUELOS Y DISEÑO ESTRUCTURAL PARA LA INSTALACION DE ESTRUCTURA METALICA DE CUBIERTA DE POLIDEPORTIVO EN LA SEDE PITALITO Y LA PLATA CONTRATO UC-036 POR VALOR DE  $27.828.400 LIQUIDADO.                             5. ELABORACIÓN DE LOS DISEÑOS ARQUITECTÓNICOS, ESTRUCTURALES, HIDROSANITARIOS Y ELÉCTRICOS PARA LA REMODELACIÓN DE LA OFICINA DE RECTORÍA Y LA CONSTRUCCIÓN DE LA CAFETERÍA EN LA SEDE DE POSTGRADOS CONTRATO UC-006 POR VALOR DE $9.400.000 lLIQUIDADO.                                                       6. ELABORACIÓN DE LOS DISEÑOS ARQUITECTÓNICOS, ESTRUCTURALES, HIDROSANITARIOS Y ELÉCTRICOS DEL EDIFICIO DEL TALLER Y LA OFICINA ARCHIVO CENTRAL EN LA SEDE PRINCIPAL,   DE LA UNIVERSIDAD SURCOLOMBIANA CONTRATO UC-007 POR VALOR DE $22.300.000 SUSPENDIDO.</t>
  </si>
  <si>
    <t>SA-PY2a.17</t>
  </si>
  <si>
    <t>Mejoramiento del Campus Universitario para la Vida académica  y adecuaciones de espacios ecológicos (sendero ecológico)</t>
  </si>
  <si>
    <t>32909m2</t>
  </si>
  <si>
    <t>34554m2</t>
  </si>
  <si>
    <t>CONSTRUCCION DE QUIOSCOS FRENTE A RESTAURANTE Y ADECUACION DE CUARTO DE ALMACENAMIENTO DE RESTAURANTE, CONSTRUCCION DE FUENTE Y ADECUACIONES VARIAS EN LA PLAZA JAIME GARZON DE LA UNIVERSIDAD SURCOLOMBIANA CONTRATO UC-041 POR VALOR DE $239.600.131.EN EJECUCION</t>
  </si>
  <si>
    <t>SA-PY2.b  Desarrollo, dotación y Mantenimiento de las Sedes.</t>
  </si>
  <si>
    <t>SA-PY2b.1</t>
  </si>
  <si>
    <t>Compra parque automotor para la realización de prácticas y actividades académicas, de investigación y proyección social (1 Buseta, 1 Van, 1 Bus)</t>
  </si>
  <si>
    <t>ADQUISICIÓN DE VEHÍCULOS CON DESTINO AL PARQUE AUTOMOTOR DE LA UNIVERSIDAD SURCOLOMBIANA $189.556.618. ORDEN DE COMPRA COMPRA 2644 POR VALOR DE $189.556.618 EN EJECUCION.</t>
  </si>
  <si>
    <t>SA-PY2b.2</t>
  </si>
  <si>
    <t>Dotación de laboratorio de Ciencias Básicas en Garzón, La Plata y Pitalito( 6 laboratorios)</t>
  </si>
  <si>
    <t>1120 millones$</t>
  </si>
  <si>
    <t>1456 millones$</t>
  </si>
  <si>
    <t>1.  COMPRA DE EQUIPOS Y ELEMENTOS PARA REALIZAR PRACTICAS AREA AGROINDUSTRIA PROG. I. AGRICOLA SEDES GARZON PITALITO USCO $8.300.998.                                                                                               2.  COMPRA DE EQUIPOS Y ELEMENTOS PARA REALIZAR PRACTICAS AREA AGROINDUSTRIA PROG. I. AGRICOLA SEDES GARZON PITALITO USCO $8.301.038.                                                                                                ORDEN DE CONMPRA VA-0035 DE 2015 POR VALOR DE $16.602.036 ACTA DE RECIBIDO. 3.  CONTRATACION COMPRA DE EQUIPOS AREA AGROINDUSTRIA-INGENIERIA AGRICOLA CON DESTINO A LA SEDE PITALITO - DISTAGRO E.U. $32.354.000 , CONTRATO VA-0048 DE 2015, LIQUIDADO</t>
  </si>
  <si>
    <t>SA-PY2b.4</t>
  </si>
  <si>
    <t>Dotación de laboratorio de Ciencias Básicas de la Facultad de Ciencias Exactas y Naturales.</t>
  </si>
  <si>
    <t>1. COMPRA DE UN EQUIPO FLUOROANALIZADOR LUMINEX LX 100/200 CON DESTINO AL LABORATORIO DE INMUNOGENÉTICA DE LA FACULTAD DE SALUD DE LA UNIVERSIDAD SURCOLOMBIANA. CONTRATO UC-040  POR VALOR DE  $247.167.248 LIQUIDADO.                                                                                                                                                       2.ENTREGAR A TITULO DE VENTA MICROSCOPIOS Y ESTEREOMICROSCOPIOS CON DESTINO AL LABORATORIO DE  CIENCIAS BASICAS DE LA  FACULTAD DE CIENCIAS  EXACTAS Y  NATURALES, CONTRATO UC-044 POR VALOR DE $107.532.000 EN EJECUCION.</t>
  </si>
  <si>
    <t>SA-PY2b.7</t>
  </si>
  <si>
    <t>Mantenimiento e insumos de equipos para laboratorios de todas las Sedes.</t>
  </si>
  <si>
    <t>A LA FECHA POR EJECUTAR</t>
  </si>
  <si>
    <t>SA-PY2b.10</t>
  </si>
  <si>
    <t>Dotación de salas de Informática</t>
  </si>
  <si>
    <t>EN CONTRATACION EN PROCESO DE LEGALIZACION DE MINUTA DEL CONTRATO PARA LA COMPRA DE EQUIPOS AUDIOVISUALES, CONTRATO UC-057 POR VALOR DE $61.544.051  DE LOS CUALES CORRESPONDENA ESTE PROYECTO LA SUMA DE $10.200.000 EN EJECUCION.</t>
  </si>
  <si>
    <t>SA-PY2b.13</t>
  </si>
  <si>
    <t>Dotación equipos de laboratorios.</t>
  </si>
  <si>
    <t>F. SALUD
F.INGENIERIA</t>
  </si>
  <si>
    <t>1. EN CONTRATATACION EN PROCESO DE DECISION DEL COMITE DE CONTRATACION,POR VALOR DE  $298.701.160.                                                                                      2. ORDEN DE COMPRAPOR FONDOS ESPECIALES POR VALOR DE $36.999.994  3.CONTRATO VA-0139 DE 2015  POR VALOR DE  $26.401.136  EN EJECUCION</t>
  </si>
  <si>
    <t>SA-PY2b.22</t>
  </si>
  <si>
    <t>Dotación Laboratorio de Gas y Equipos de Cómputo Maestría en Ingeniería de Petróleos.</t>
  </si>
  <si>
    <t>1. EN CONTRATACION EN PROCESO DE PUBLICACION DE TERMINOS EN EL PORTAL DE LA USCO,  POR VALOR DE  $271.426.278  DE LOS CUALES CORRESPONDEN A ESTE PROYECTO $70.000.000.                                                                                                                             2. ORDEN DE COMPRA POR VALOR DE  $22.524.043</t>
  </si>
  <si>
    <t>SA-PY2b.5</t>
  </si>
  <si>
    <t>Adquisición, instalación y puesta en funcionamiento de Software integrado académico, administrativo y financiero.</t>
  </si>
  <si>
    <t>CONSULTORIA-ASESORIA PARA DESARROLLAR MODELO Y REALIZAR ACOMPAÑAMIENTO A IMPLEMENTACION SISTEMA DE COSTOS  BASADOS EN ACTIVIDADES-ABC.CONTRATO UC-033 POR VALOR DE  $244.800.000 EN EJECUCION.</t>
  </si>
  <si>
    <t>SA-PY2b.6</t>
  </si>
  <si>
    <t>Dotación de aulas de todas las Sedes.</t>
  </si>
  <si>
    <t>117 Aulas</t>
  </si>
  <si>
    <t>118 Aulas</t>
  </si>
  <si>
    <t>1. COMPRA DE SILLAS UNIVERSITARIAS CON DESTINO A LA SEDE CENTRAL DE LA USCO Y LA PLATA.  POR VALOR DE $46.000.000  CONTRATO VA-0092 DE 2015 TERMINADO.                                                                                                                                                                        2. MUEBLES PARA DOTAR LAS AULAS DE LA FACULTAD DE SALUD POR VALOR DE $50.000.000 CONTRATO VA-0120 DE 2015 POR $62.000.000 TERMINADO</t>
  </si>
  <si>
    <t>SA-PY2b.9</t>
  </si>
  <si>
    <t>Compra de equipos de computo portátil para el Programa de Ciencia Política.</t>
  </si>
  <si>
    <t>F.C.J.P</t>
  </si>
  <si>
    <t>206 Equipos</t>
  </si>
  <si>
    <t>230 Equipos</t>
  </si>
  <si>
    <t>COMPRA DE EQUIPOS DE COMPUTO PORTATILPARA EL PROGRAMA DE CIENCIA POLITICA, POR VALOR DE $4.200.000 EXCEDENTES FACULTADES.</t>
  </si>
  <si>
    <t>SA-PY2b.11</t>
  </si>
  <si>
    <t>Compra de tables para la excelencia académica.</t>
  </si>
  <si>
    <t>320 Equipos</t>
  </si>
  <si>
    <t>390 Equipos</t>
  </si>
  <si>
    <t>COMPRA DE TABLETAS PARA EL PROYECTO “TABLETAS PARA LA EXCELENCIA ACADEMICA” INCLUYE APLICACIONES PROPIAS DE LA UNIVERSIDAD SURCOLOMBIANA  CONTRATO UC-026  POR VALOR DE $239.816.960 LIQUIDADO.</t>
  </si>
  <si>
    <t>SA-PY2b.14</t>
  </si>
  <si>
    <t>Adquisición bibliografía.</t>
  </si>
  <si>
    <t>F.SALUD
F.C.J.P.
F.EDUCACION
F.C.S.H.
F.INGENIERÍA
FACECO</t>
  </si>
  <si>
    <t>184 millones $</t>
  </si>
  <si>
    <t>198 millones $</t>
  </si>
  <si>
    <t>COMPRA DE MATERIAL BIBLIOGRAFICO PARA LAS FACULTADES, POR VALOR DE $64.690.692 EXCEDENTES DE LAS FACULTADES  * Adquisición de material bibliografico para los Programas de Administración de Empresas y Contaduría Pública de la Facultad de Economía y Administración.</t>
  </si>
  <si>
    <t>SA-PY2b.16</t>
  </si>
  <si>
    <t>Adquisición y aplicación de Software y elementos para Hardware.</t>
  </si>
  <si>
    <t>1. SERVICIO DE RENOVACION  DE LICENCIAMIENTO DE SOFTWARE DE MICROSOFT OFFICE MEDIANTE LA MODALIDAD DE CAMPUS AGREEMENT POR UN AÑO CONTRATO UC-038 POR VALOR DE $95.676.800 ACTA DE RECIBO.                                       2.  ADQUISICION DE CERTIFICADOS DIGITALES SECURE SUITE PRO. por valor de $13.456.000  CONTRATO VA-0101  DE 2015 TERMINADO                                                                     3.  COMPRA E INSTALACION DE FIBRA OPTICA PARA LA CONEXIÓN DE CTIC CON EL LABORATORIO DE TV. por valor de $7.092.240 . CONTRATO VA-0095 DE 2015 TERMINADO                                                                                                                                                                          4. CP COMPRAR PLATAFORMA CLINICALKEY - PARA LA FACULTAD DE SALUD por valor de $35.600.990 CONTRATO FS-161 B2015 EN EJECUCION.</t>
  </si>
  <si>
    <t>SA-PY2b.17</t>
  </si>
  <si>
    <t>Adquisición de muebles y equipos de oficina de todas las Sedes.</t>
  </si>
  <si>
    <t>VIC. ADTIVA.
F. SALUD
F.INGENIERIA
FACECO</t>
  </si>
  <si>
    <t>60 Oficinas</t>
  </si>
  <si>
    <t>120 Oficinas</t>
  </si>
  <si>
    <t>COMPRA DE UPS CON DESTINO AL DATACENTER DEL CENTRO DE TECNOLOGÍA DE LA INFORMACIÓN Y LAS COMUNICACIONES , Y A LOS PUNTOS DE CONTROL DE ACCESO A LA UNIVERSIDAD. CONTRATO UC-043 POR VALOR DE $104.322.000 ACTA DE RECIBO FINAL. *  Adecuación del salón 109 de la  Facultad de Economía y Administración.                                                                                                                                                           *Elaboración y adquisición e instalaciones de elementos logísticos que faciliten la difución y presentación de la información academico-administrativa de la Facultad de Economia y Administración.                                                                                                                                                         *Mantenimiento preventivo a los equipos de video beam instalados en los salones de clase y salas de Laboratorio José Ignacio Hembuz Palomino de la Facultad de Economía y Administración</t>
  </si>
  <si>
    <t>SA-PY2b.18</t>
  </si>
  <si>
    <t>Gestión de la estructura academico-administrativa y finaciera</t>
  </si>
  <si>
    <t>REALIZACION DE ADECUACIONES A LA PLANTA FISICA COMO SON: INSTALACION  DE CAJILLAS PARA CABLES VGA EN SALONES DE CLASE, EDIFICIO FACULTAD DE ECONOMIA Y ADMINISTRACION, INSTALACION DE PUERTAS MODULARES Y ARCHIVADORES EN LAS OFICINAS DE  DOCENTES TERCERO Y CUARTO PISO., EXCEDENTES DE LAS FACULTADES.</t>
  </si>
  <si>
    <t>SA-PY2b.19</t>
  </si>
  <si>
    <t>Mantenimiento de Hardware y Software.</t>
  </si>
  <si>
    <t>CONTRATO DE PRESTACION DE SERVICIOS DEL PERSONAL INHERENTE AL AREA DEL CTIC.. EN EJECUCION</t>
  </si>
  <si>
    <t>SA-PY2b.20</t>
  </si>
  <si>
    <t>Adquisición de equipos de seguridad para el control de ingreso a las sedes de la Universidad.</t>
  </si>
  <si>
    <t>VIC. ADTIVA.
F.SALUD</t>
  </si>
  <si>
    <t>COMPRA REALIZADA POR LA FACULTAD. EJECUTADO</t>
  </si>
  <si>
    <t>SA-PY2b.21</t>
  </si>
  <si>
    <t>Dotación Oficinas administrativas, matenimiento y adquisición elementos de cafetería.</t>
  </si>
  <si>
    <t>F.C.S.H.
F.SALUD
F.EDUCACION</t>
  </si>
  <si>
    <t>COMPRA REALIZADA POR LA FACULTAD. EJECUTADO        * Adquisición productos de aseo y elementos de cafeteria para uso del personal Docente y Administrativo de la Faucltad de Economía y Administrativo</t>
  </si>
  <si>
    <t>SA-PY2b.25</t>
  </si>
  <si>
    <t>Modernización Tecnológica.</t>
  </si>
  <si>
    <t>Nada</t>
  </si>
  <si>
    <t>SA-PY3.  Aseguramiento de los sistemas de Gestión de Calidad y Gestión Ambiental.</t>
  </si>
  <si>
    <t>SA-PY3.1</t>
  </si>
  <si>
    <t>Contratación de Equipo humano para el desarrollo de las actividades Gestión Ambiental.</t>
  </si>
  <si>
    <t>OFICINA PLANEACION</t>
  </si>
  <si>
    <t>SA-PY3.2</t>
  </si>
  <si>
    <t>Implementación de programas para el sistema de Gestión Ambiental de acuerdo al alcance definido para la vigencia.</t>
  </si>
  <si>
    <t>SA-PY3.3</t>
  </si>
  <si>
    <t>Promoción de Principios y Fortalecimiento del MECI.</t>
  </si>
  <si>
    <t>OFICINA CONTROL INTERNO</t>
  </si>
  <si>
    <t>SA-PY3.6</t>
  </si>
  <si>
    <t>Afiliación y Auditoría de seguimiento de la Certificación ISO 9001:2008 NTCGP 1000:2009.</t>
  </si>
  <si>
    <t>SA-PY3.7</t>
  </si>
  <si>
    <t>Actualización del Sistema de Gestión de Calidad con el Plan de Desarrollo.</t>
  </si>
  <si>
    <t>SA-PY4.  Creación del Grupo de Proyectos Institucionales Especiales (GPIE).</t>
  </si>
  <si>
    <t>SA-PY4.1</t>
  </si>
  <si>
    <t>Gestión y apoyo al Grupo de Proyectos Institucionales  Especiales "GPIE"</t>
  </si>
  <si>
    <t>SA-PY5.  Reestructuración Organizacional académica y administrativa.</t>
  </si>
  <si>
    <t>SA-PY5.1</t>
  </si>
  <si>
    <t>Creación del Comité y Operación.</t>
  </si>
  <si>
    <t>SA-PY5.2</t>
  </si>
  <si>
    <t>Diagnóstico.</t>
  </si>
  <si>
    <t>SA-PY5.3</t>
  </si>
  <si>
    <t>Elaboración de estudio de factibilidad ténico-financiero de la modernización académico administrativa.</t>
  </si>
  <si>
    <t>SA-PY5.4</t>
  </si>
  <si>
    <t>Socialización de la  propuesta de modernización.</t>
  </si>
  <si>
    <t>SA-PY5.5</t>
  </si>
  <si>
    <t>Estudio de Prospectiva</t>
  </si>
  <si>
    <t>SA-PY7. Formación y Capacitación al Personal Administrativo y Operativo.</t>
  </si>
  <si>
    <t>SA-PY7.1</t>
  </si>
  <si>
    <t>Ejecución Plan de Capacitación para el personal Administrativo y de Trabajadores Oficiales.</t>
  </si>
  <si>
    <t>SA-PY7.2</t>
  </si>
  <si>
    <t>Apoyo económico asistencia a eventos de capacitación, académicos y personal administrativos.</t>
  </si>
  <si>
    <t>F.EDUCACION
F.INGENIERIA</t>
  </si>
  <si>
    <t>TOTAL SUBSISTEMA ADMINISTRATIVO</t>
  </si>
  <si>
    <t>UNIVERSIDAD SURCOLOMBIANA</t>
  </si>
  <si>
    <t>PLAN DE DESARROLLO INSTITUCIONAL</t>
  </si>
  <si>
    <t>SUBSISTEMA DE FORMACIÓN</t>
  </si>
  <si>
    <t>SF-PY2.   Creación de nueva Oferta Académica en las Sedes.</t>
  </si>
  <si>
    <t>SF-PY6.      Relevo Generacional con Excelencia Académica.</t>
  </si>
  <si>
    <t>1.1</t>
  </si>
  <si>
    <t>2.1</t>
  </si>
  <si>
    <t>3.1</t>
  </si>
  <si>
    <t>4.1</t>
  </si>
  <si>
    <t>5.1</t>
  </si>
  <si>
    <t>6.1</t>
  </si>
  <si>
    <t>7.1</t>
  </si>
  <si>
    <t>1.2</t>
  </si>
  <si>
    <t>2.2</t>
  </si>
  <si>
    <t>3.2</t>
  </si>
  <si>
    <t>4.2</t>
  </si>
  <si>
    <t>5.2</t>
  </si>
  <si>
    <t>6.2</t>
  </si>
  <si>
    <t>7.2</t>
  </si>
  <si>
    <t>1.3</t>
  </si>
  <si>
    <t>2.3</t>
  </si>
  <si>
    <t>3.3</t>
  </si>
  <si>
    <t>5.3</t>
  </si>
  <si>
    <t>6.3</t>
  </si>
  <si>
    <t>7.3</t>
  </si>
  <si>
    <t>1.4</t>
  </si>
  <si>
    <t>2.4</t>
  </si>
  <si>
    <t>3.4</t>
  </si>
  <si>
    <t>7.4</t>
  </si>
  <si>
    <t>1.5</t>
  </si>
  <si>
    <t>2.5</t>
  </si>
  <si>
    <t>3.5</t>
  </si>
  <si>
    <t>1.6</t>
  </si>
  <si>
    <t>2.6</t>
  </si>
  <si>
    <t>SUBSISTEMA DE INVESTIGACIÓN</t>
  </si>
  <si>
    <t>SI-PY2.   Calidad Académica y formación en Investigación.</t>
  </si>
  <si>
    <t>SI-PY3.   Calidad Académica y formación a través de la Investigación</t>
  </si>
  <si>
    <t>SI-PY5. Calidad Académica y gestión de Investigación.</t>
  </si>
  <si>
    <t>SI-PY8.      Creación y Fortalecimiento de Centros, Institutos de investigación, desarrollo y vigilancia Tecnológica e Innovación.</t>
  </si>
  <si>
    <t>8.1</t>
  </si>
  <si>
    <t>9.1</t>
  </si>
  <si>
    <t>9.2</t>
  </si>
  <si>
    <t>4.3</t>
  </si>
  <si>
    <t>9.3</t>
  </si>
  <si>
    <t>4.4</t>
  </si>
  <si>
    <t>9.4</t>
  </si>
  <si>
    <t>9.5</t>
  </si>
  <si>
    <t>9.6</t>
  </si>
  <si>
    <t>SUBSISTEMA DE PROYECCION SOCIAL</t>
  </si>
  <si>
    <t>SP-PY7.  Articulación de la Educación Superior con la Educación formal, el trabajo y el desarrollo humano.</t>
  </si>
  <si>
    <t>8.2</t>
  </si>
  <si>
    <t>8.3</t>
  </si>
  <si>
    <t>6.4</t>
  </si>
  <si>
    <t>3.6</t>
  </si>
  <si>
    <t>3.7</t>
  </si>
  <si>
    <t>3.8</t>
  </si>
  <si>
    <t>3.9</t>
  </si>
  <si>
    <t>3.10</t>
  </si>
  <si>
    <t>3.11</t>
  </si>
  <si>
    <t>3.12</t>
  </si>
  <si>
    <t>SUBSISTEMA DE BIENESTAR</t>
  </si>
  <si>
    <t>SB-PY3. Cultura con responsabilidad y compromiso.</t>
  </si>
  <si>
    <t>1.7</t>
  </si>
  <si>
    <t>1.8</t>
  </si>
  <si>
    <t>SUBSISTEMA ADMINISTRATIVO</t>
  </si>
  <si>
    <t>SA-PY1.    Revisión, reforma y actualización de la Plataforma Jurídico - Normativa institucional.</t>
  </si>
  <si>
    <t>SA-PY2.b  Desarrollo, dotación y Mantenimiento de las Sedes</t>
  </si>
  <si>
    <t>SA-PY4.     Creación del Grupo de Proyectos Institucionales Especiales (GPIE).</t>
  </si>
  <si>
    <t>SA-PY6.  Desconcentración y delegación de los procesos administrativos y académicos.</t>
  </si>
  <si>
    <t>SA-PY7. Formación y capacitación al personal administrativo y operativo.</t>
  </si>
  <si>
    <t>2a.1</t>
  </si>
  <si>
    <t>2b.1</t>
  </si>
  <si>
    <t>2a.2</t>
  </si>
  <si>
    <t>2b.2</t>
  </si>
  <si>
    <t>2a.3</t>
  </si>
  <si>
    <t>2b.5</t>
  </si>
  <si>
    <t>2a.11</t>
  </si>
  <si>
    <t>2b.6</t>
  </si>
  <si>
    <t>5.4</t>
  </si>
  <si>
    <t>2a.17</t>
  </si>
  <si>
    <t>2b.9</t>
  </si>
  <si>
    <t>5.5</t>
  </si>
  <si>
    <t>2a.18</t>
  </si>
  <si>
    <t>2b.11</t>
  </si>
  <si>
    <t>2b.14</t>
  </si>
  <si>
    <t>2b.16</t>
  </si>
  <si>
    <t>2b.17</t>
  </si>
  <si>
    <t>2b.18</t>
  </si>
  <si>
    <t>2b.19</t>
  </si>
  <si>
    <t>2b.20</t>
  </si>
  <si>
    <t>2b.21</t>
  </si>
  <si>
    <t>Estudio realizado e informe entregado por parte de GPIE a Rectoria y vicerrectoria administrativa.</t>
  </si>
  <si>
    <t>4.5</t>
  </si>
  <si>
    <t xml:space="preserve">1) ACTUALIZACION MECI-Acuerdo del CSU-Expedición acuerdo 02 de 2015. 2) Actualización MECI CAPACITACIÓN DE CONTRATACIÓN-PERSONAL ADMINISTRATIVO-4 al año-Se realizaron 2 reuniones así: el 23 de enero y el 11 de Junio de 2015. 3) PARTICIPACION REUNIONES DE AUTOCONTROL-15 al año-Asistencia a 5 reuniones de autocontrol. 4) APLICACION DE ENCUESTAS PARA MEDIR CALIDAD DEL SERVICIO DE RESTAURANTE-2 al año-Aplicación de encuesta en Mayo y Junio. Con informe presentado. 5) ACTVIDADES PROMOCION DEL CONTROL SOCIAL EN ESTUDIANTES -600 estudiantes al año-Se realizaron conferencias con los estudiantes que ingresaron a la Universidad en el primer semestre de 2015. Asistieron 310 estudiantes. 6) CAPACITACION SOBRE EL MECI- LAS NORMAS NTC GP 1000:2009 Y NTC ISO 9001:2008-Actualizar a 35 auditores-Se realizó capacitación los días 13, 14,15 y 16 de abril de 2015. 7) CONVOCATORIAS DE CONSTITUCION DE VEEDURIAS-10 al año-Se convocaron 6 en el primer semestre de 2015.
8) CAPACITACIONES PLAN ANTICORRUPCION-2 al año-Se realizó capacitación a personal administrativo el 22 de enero de 2015. 9) CAPACITACIONES SOBE LEYES DE TRANSPARENCIA Y VISIBILIDAD-5 al año-Se realizaron 3 jornadas de capacitación, los días 18 y 19 de febrero y 26 de mayo de 2015. 10) CAPACITACION SOBRE INDICADORES-1 al año-No se ha realizado.
</t>
  </si>
  <si>
    <t>Se encuenta consolidado y en funcionamiento</t>
  </si>
  <si>
    <t>SA-PY2a.2</t>
  </si>
  <si>
    <t>Construcción de dos salas múltiples sede de Pitalito.</t>
  </si>
  <si>
    <t>Se gestiono con el dafp capacitación  de indicadores de Gestion, se continuo con el plan de auditorias realizada a los propcesos de Formación, Centro de Tecnologia de Información y Comunicaciones, Gestión Financiera, Contratación. Se actualizaron 4 Formatos de Gestión Documental, 2 Procedimentos de Planeación, 1 Formato y 1 Procediemnto de Gestión Financiera, 1 Formato de Gestion de Relaciones Nacionales e Internacionales, 5 Formatos de Control Disciplinario Interno, 1 Formato de Gestión de Proyección Social. Se implemento la nueva documentación del procesos de Contratación, Se aplico la encuesta de satisfacción del cliente via inetrnet, Se elaboraron tips de sensibilización y divulgación del sistema de gestión de calidad.</t>
  </si>
  <si>
    <t>Se elaboraron estudios previos para adelantar la afiliación a icontec. Y se efectuó el acto administrativo de contratación con icontec</t>
  </si>
  <si>
    <t>2b.25</t>
  </si>
  <si>
    <r>
      <t>1. CONSTRUCCION CAFETERIA; MEJORAMIENTO Y ADECUACION DE OFICINAS DE LA RECTORIA, VICERECTORIA DE INVESTIGACIONES, BAÑOS, LA OFICINA DE CONTRATACION  Y DE ACCESOS DE ASCENSOR DEL  EDIFICIO SEDE TORRE AD</t>
    </r>
    <r>
      <rPr>
        <sz val="11"/>
        <rFont val="Calibri"/>
        <family val="2"/>
        <charset val="1"/>
      </rPr>
      <t>MINISTRATIVA Y BIBLIOTECA CENTRAL - 750m2 $214.059.012  SE FIRMO CONTRATO UC-035 , A LA FECHA SUSPENDIDO ).                                                                                                                        2. ADECUACIONES Y REPARACIONES LOCATIVAS, REFUERZO DE ENCERRAMIENTO EN MALLA CONCERTINA Y DOTACION Y ANCLAJE DE MOBILIARIO EN ZONA DE CAFETERIA DE CINECAFE DE LA SEDE CENTRAL DE LA UNIVERSIDAD SURCOLOMBIANA $77.478.929  SE FIRMA CONTRATO UC-002, LIQUIDADO.                     3. MEJORAMIENTO DE CUBIERTAS EDIFICIO DE BIENESTAR Y REMODELACIÓN, ADECUACIÓN DE LA OFICINA CENTRO DE EMPRENDIMIENTO E INNOVACIÓN, 400m2 SE FIRMA CONTRATO UC-019, ACTA DE RECIBO FINAL.</t>
    </r>
  </si>
  <si>
    <t>1. REMODELACIÓN Y ADECUACIÓN DE OFICINAS PARA CONSULTORIOS JURÍDICOS Y DE PSICOLOGÍA EN LA SEDE DEL CENTRO COMERCIAL COMUNEROS  420m2 - CONTRATO UC-031  DE 2015 POR VALOR DE $233.295.861  SUSPENDIDO.                                                      2. ADECUACION DEL LABORATORIO DE INMUNOLOGIA Y DE GENETICA,  DE  CAFETERIA, Y CONSTRUCCION DE   ZONA DE JUEGOS DE MESA EN LA FACULTAD DE SALUD 800m2 - CONTRATO UC-032 DE 2015  POR VALOR DE $201.817.262.EN EJECUCION 3.REMODELACIÓN Y ADECUACIÓN DE LABORATORIO DE MICROBIOLOGÍA EN LA FACULTAD DE INGENIERÍA DE LA UNIVERSIDAD SURCOLOMBIANA 40m2 - CONTRATACION UC-039 POR VALOR DE $35.543.093. LIQUIDADO                                                                                  4. REMODELACION Y ADECUACIÓN DE OFICINAS PARA DOCENTES DE PSICOLOGÍA, EDITORIAL Y HERBARIO EN LA SEDE CENTRAL 380m2 CONTRATO  UC-042 POR VALOR DE $140.887.200 EN EJECUCION                                                                                                                                   5. INTERVENTORIA AL ESTUDIO DE DISEÑO ARQUITECTONICO. ESTRUCTURAL. HIDRO-SANITARIO, ELECTRICO VOZ Y DATOS, AUTOMATIZACION ELECTRONICA Y DE SEGURIDAD PARA EDIFICIO HOSPITAL SIMULADO DE LA FACULTAD DE SALUD DE LA UNIVERSIDAD SURCOLOMBIANA  CONTRATO UC-037 POR VALOR DE $15.385.200 SUSPENDIDO.</t>
  </si>
  <si>
    <t>1150m2</t>
  </si>
  <si>
    <t>1640m2</t>
  </si>
  <si>
    <t>500m2</t>
  </si>
  <si>
    <t>Construcción 7 Aulas en la sede de La Plata 500n2.</t>
  </si>
  <si>
    <t>Contratación del personal desde el mes de Julio hasta el mes de Diciembre</t>
  </si>
  <si>
    <t>El 56% hace referencia a la linea base para implementar la Norma ISO 14001 en la facultad de Salud y el Edificio de Posgrados, esto corresponde al Plan de Acción para la vigencia 2015.</t>
  </si>
  <si>
    <t>Pendiente primero aprobación de proyecto.</t>
  </si>
  <si>
    <t>Para los meses de Julio y Agosto según cuenta de cobro y para el mes de Septiembre según informe enviado por correo electronico a Bienestar el 21 de Octubre</t>
  </si>
  <si>
    <t>Según informe  enviado por la coordinadora de dicha área. Información adicional favor preguntar a la coordinadora Cristina Repiso</t>
  </si>
  <si>
    <t xml:space="preserve">Según informe enviado a Bienestar Universitario por correo el 30 de Octubre por la coordinadora del Proyecto "Usco Saludable" Esperanza cabrera, asesora Laura Gasca. </t>
  </si>
  <si>
    <t>Aprobado mediante Acuerdo 052 del 16 de octubre 2015</t>
  </si>
  <si>
    <t>PORCENTAJE DE ACCIONES POR SUBSISTEMA QUE PRESENTAN UN AVANCE SATISFACTORIO  A SEPTIEMBRE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</si>
</sst>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
    <numFmt numFmtId="165" formatCode="_(&quot;$ &quot;* #,##0.00_);_(&quot;$ &quot;* \(#,##0.00\);_(&quot;$ &quot;* \-??_);_(@_)"/>
  </numFmts>
  <fonts count="22" x14ac:knownFonts="1">
    <font>
      <sz val="11"/>
      <color rgb="FF000000"/>
      <name val="Calibri"/>
      <family val="2"/>
      <charset val="1"/>
    </font>
    <font>
      <b/>
      <sz val="11"/>
      <color rgb="FF000000"/>
      <name val="Calibri"/>
      <family val="2"/>
      <charset val="1"/>
    </font>
    <font>
      <b/>
      <sz val="12"/>
      <color rgb="FF000000"/>
      <name val="Calibri"/>
      <family val="2"/>
      <charset val="1"/>
    </font>
    <font>
      <b/>
      <sz val="14"/>
      <color rgb="FF000000"/>
      <name val="Arial"/>
      <family val="2"/>
      <charset val="1"/>
    </font>
    <font>
      <sz val="12"/>
      <color rgb="FF000000"/>
      <name val="Calibri"/>
      <family val="2"/>
      <charset val="1"/>
    </font>
    <font>
      <b/>
      <sz val="14"/>
      <color rgb="FF000000"/>
      <name val="Calibri"/>
      <family val="2"/>
      <charset val="1"/>
    </font>
    <font>
      <b/>
      <sz val="13"/>
      <color rgb="FF000000"/>
      <name val="Calibri"/>
      <family val="2"/>
      <charset val="1"/>
    </font>
    <font>
      <sz val="11"/>
      <name val="Calibri"/>
      <family val="2"/>
      <charset val="1"/>
    </font>
    <font>
      <b/>
      <sz val="14"/>
      <name val="Calibri"/>
      <family val="2"/>
      <charset val="1"/>
    </font>
    <font>
      <b/>
      <sz val="12"/>
      <name val="Calibri"/>
      <family val="2"/>
      <charset val="1"/>
    </font>
    <font>
      <sz val="14"/>
      <color rgb="FF000000"/>
      <name val="Calibri"/>
      <family val="2"/>
      <charset val="1"/>
    </font>
    <font>
      <b/>
      <sz val="13"/>
      <name val="Calibri"/>
      <family val="2"/>
      <charset val="1"/>
    </font>
    <font>
      <b/>
      <sz val="9"/>
      <color rgb="FF000000"/>
      <name val="Calibri"/>
      <family val="2"/>
      <charset val="1"/>
    </font>
    <font>
      <sz val="9"/>
      <color rgb="FF000000"/>
      <name val="Calibri"/>
      <family val="2"/>
      <charset val="1"/>
    </font>
    <font>
      <sz val="12"/>
      <name val="Calibri"/>
      <family val="2"/>
      <charset val="1"/>
    </font>
    <font>
      <sz val="9"/>
      <color rgb="FF000000"/>
      <name val="Tahoma"/>
      <family val="2"/>
      <charset val="1"/>
    </font>
    <font>
      <sz val="11"/>
      <color rgb="FF000000"/>
      <name val="Calibri"/>
      <family val="2"/>
      <charset val="1"/>
    </font>
    <font>
      <sz val="11"/>
      <color rgb="FF000000"/>
      <name val="Calibri"/>
      <family val="2"/>
    </font>
    <font>
      <b/>
      <sz val="11"/>
      <color theme="1"/>
      <name val="Calibri"/>
      <family val="2"/>
      <scheme val="minor"/>
    </font>
    <font>
      <sz val="11"/>
      <name val="Calibri"/>
      <family val="2"/>
      <scheme val="minor"/>
    </font>
    <font>
      <sz val="9"/>
      <name val="Calibri"/>
      <family val="2"/>
      <scheme val="minor"/>
    </font>
    <font>
      <b/>
      <sz val="11"/>
      <color rgb="FF000000"/>
      <name val="Calibri"/>
      <family val="2"/>
    </font>
  </fonts>
  <fills count="30">
    <fill>
      <patternFill patternType="none"/>
    </fill>
    <fill>
      <patternFill patternType="gray125"/>
    </fill>
    <fill>
      <patternFill patternType="solid">
        <fgColor rgb="FFFDEADA"/>
        <bgColor rgb="FFFDE9D9"/>
      </patternFill>
    </fill>
    <fill>
      <patternFill patternType="solid">
        <fgColor rgb="FFE6E0EC"/>
        <bgColor rgb="FFF2DCDB"/>
      </patternFill>
    </fill>
    <fill>
      <patternFill patternType="solid">
        <fgColor rgb="FFD8E4BC"/>
        <bgColor rgb="FFD7E4BD"/>
      </patternFill>
    </fill>
    <fill>
      <patternFill patternType="solid">
        <fgColor rgb="FF31869B"/>
        <bgColor rgb="FF4F81BD"/>
      </patternFill>
    </fill>
    <fill>
      <patternFill patternType="solid">
        <fgColor rgb="FF76933C"/>
        <bgColor rgb="FF7F7F7F"/>
      </patternFill>
    </fill>
    <fill>
      <patternFill patternType="solid">
        <fgColor rgb="FFCCC0DA"/>
        <bgColor rgb="FFBFBFBF"/>
      </patternFill>
    </fill>
    <fill>
      <patternFill patternType="solid">
        <fgColor rgb="FFC5D9F1"/>
        <bgColor rgb="FFD9D9D9"/>
      </patternFill>
    </fill>
    <fill>
      <patternFill patternType="solid">
        <fgColor rgb="FF8DB4E2"/>
        <bgColor rgb="FF8EB4E3"/>
      </patternFill>
    </fill>
    <fill>
      <patternFill patternType="solid">
        <fgColor rgb="FFFDE9D9"/>
        <bgColor rgb="FFFDEADA"/>
      </patternFill>
    </fill>
    <fill>
      <patternFill patternType="solid">
        <fgColor rgb="FFE6B9B8"/>
        <bgColor rgb="FFCCC0DA"/>
      </patternFill>
    </fill>
    <fill>
      <patternFill patternType="solid">
        <fgColor rgb="FFFFFF00"/>
        <bgColor rgb="FFD8E4BC"/>
      </patternFill>
    </fill>
    <fill>
      <patternFill patternType="solid">
        <fgColor rgb="FFFB71F4"/>
        <bgColor rgb="FFFF66FF"/>
      </patternFill>
    </fill>
    <fill>
      <patternFill patternType="solid">
        <fgColor rgb="FF7F7F7F"/>
        <bgColor rgb="FF878787"/>
      </patternFill>
    </fill>
    <fill>
      <patternFill patternType="solid">
        <fgColor rgb="FFE46C0A"/>
        <bgColor rgb="FFE26B0A"/>
      </patternFill>
    </fill>
    <fill>
      <patternFill patternType="solid">
        <fgColor rgb="FFE26B0A"/>
        <bgColor rgb="FFE46C0A"/>
      </patternFill>
    </fill>
    <fill>
      <patternFill patternType="solid">
        <fgColor rgb="FFF2DCDB"/>
        <bgColor rgb="FFE6E0EC"/>
      </patternFill>
    </fill>
    <fill>
      <patternFill patternType="solid">
        <fgColor rgb="FFFFFFFF"/>
        <bgColor rgb="FFFDEADA"/>
      </patternFill>
    </fill>
    <fill>
      <patternFill patternType="solid">
        <fgColor theme="1" tint="0.499984740745262"/>
        <bgColor rgb="FFFDEADA"/>
      </patternFill>
    </fill>
    <fill>
      <patternFill patternType="solid">
        <fgColor theme="9" tint="0.79998168889431442"/>
        <bgColor indexed="64"/>
      </patternFill>
    </fill>
    <fill>
      <patternFill patternType="solid">
        <fgColor theme="1" tint="0.499984740745262"/>
        <bgColor rgb="FFD8E4BC"/>
      </patternFill>
    </fill>
    <fill>
      <patternFill patternType="solid">
        <fgColor theme="9" tint="0.79998168889431442"/>
        <bgColor rgb="FFFDE9D9"/>
      </patternFill>
    </fill>
    <fill>
      <patternFill patternType="solid">
        <fgColor rgb="FFFF99FF"/>
        <bgColor indexed="64"/>
      </patternFill>
    </fill>
    <fill>
      <patternFill patternType="solid">
        <fgColor theme="9" tint="0.79998168889431442"/>
        <bgColor rgb="FFFDEADA"/>
      </patternFill>
    </fill>
    <fill>
      <patternFill patternType="solid">
        <fgColor theme="9" tint="0.79998168889431442"/>
        <bgColor rgb="FFF2DCDB"/>
      </patternFill>
    </fill>
    <fill>
      <patternFill patternType="solid">
        <fgColor theme="9" tint="0.79998168889431442"/>
        <bgColor rgb="FFCCC0DA"/>
      </patternFill>
    </fill>
    <fill>
      <patternFill patternType="solid">
        <fgColor theme="9" tint="0.79998168889431442"/>
        <bgColor rgb="FFE6E0EC"/>
      </patternFill>
    </fill>
    <fill>
      <patternFill patternType="solid">
        <fgColor theme="9" tint="0.79998168889431442"/>
        <bgColor rgb="FFD8E4BC"/>
      </patternFill>
    </fill>
    <fill>
      <patternFill patternType="solid">
        <fgColor theme="9" tint="0.79998168889431442"/>
        <bgColor rgb="FFE6B9B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5" fontId="16" fillId="0" borderId="0"/>
  </cellStyleXfs>
  <cellXfs count="275">
    <xf numFmtId="0" fontId="0" fillId="0" borderId="0" xfId="0"/>
    <xf numFmtId="0" fontId="16" fillId="0" borderId="0" xfId="1" applyNumberFormat="1" applyFont="1"/>
    <xf numFmtId="164" fontId="16" fillId="3" borderId="0" xfId="1" applyNumberFormat="1" applyFont="1" applyFill="1"/>
    <xf numFmtId="0" fontId="16" fillId="0" borderId="0" xfId="1" applyNumberFormat="1" applyFont="1" applyAlignment="1">
      <alignment wrapText="1"/>
    </xf>
    <xf numFmtId="0" fontId="0" fillId="0" borderId="0" xfId="0" applyFont="1" applyAlignment="1">
      <alignment horizontal="center"/>
    </xf>
    <xf numFmtId="0" fontId="0" fillId="0" borderId="0" xfId="0" applyFont="1"/>
    <xf numFmtId="0" fontId="4" fillId="0" borderId="0" xfId="0" applyFont="1" applyAlignment="1">
      <alignment horizont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xf numFmtId="1" fontId="0" fillId="0" borderId="0" xfId="0" applyNumberFormat="1" applyFont="1" applyBorder="1" applyAlignment="1">
      <alignment horizontal="center" vertical="center"/>
    </xf>
    <xf numFmtId="0" fontId="0" fillId="18" borderId="0" xfId="0" applyFont="1" applyFill="1" applyBorder="1" applyAlignment="1">
      <alignment horizontal="center"/>
    </xf>
    <xf numFmtId="0" fontId="2" fillId="0" borderId="0" xfId="0" applyFont="1" applyBorder="1" applyAlignment="1"/>
    <xf numFmtId="0" fontId="0" fillId="0" borderId="1" xfId="1" applyNumberFormat="1" applyFont="1" applyBorder="1"/>
    <xf numFmtId="0" fontId="2" fillId="6" borderId="1" xfId="1" applyNumberFormat="1" applyFont="1" applyFill="1" applyBorder="1" applyAlignment="1" applyProtection="1">
      <alignment horizontal="center" vertical="center" wrapText="1"/>
    </xf>
    <xf numFmtId="0" fontId="0" fillId="10" borderId="1" xfId="1" applyNumberFormat="1" applyFont="1" applyFill="1" applyBorder="1" applyAlignment="1" applyProtection="1">
      <alignment horizontal="center" vertical="center" wrapText="1"/>
    </xf>
    <xf numFmtId="1" fontId="0" fillId="10" borderId="1" xfId="1" applyNumberFormat="1" applyFont="1" applyFill="1" applyBorder="1" applyAlignment="1" applyProtection="1">
      <alignment horizontal="center" vertical="center" wrapText="1"/>
    </xf>
    <xf numFmtId="0" fontId="0" fillId="12" borderId="1" xfId="1" applyNumberFormat="1" applyFont="1" applyFill="1" applyBorder="1" applyAlignment="1">
      <alignment horizontal="left" vertical="center" wrapText="1"/>
    </xf>
    <xf numFmtId="1" fontId="0" fillId="13" borderId="1" xfId="1" applyNumberFormat="1" applyFont="1" applyFill="1" applyBorder="1" applyAlignment="1" applyProtection="1">
      <alignment horizontal="center" vertical="center" wrapText="1"/>
    </xf>
    <xf numFmtId="1" fontId="0" fillId="14" borderId="1" xfId="1" applyNumberFormat="1" applyFont="1" applyFill="1" applyBorder="1" applyAlignment="1" applyProtection="1">
      <alignment horizontal="center" vertical="center" wrapText="1"/>
    </xf>
    <xf numFmtId="3" fontId="5" fillId="15" borderId="1" xfId="1" applyNumberFormat="1" applyFont="1" applyFill="1" applyBorder="1" applyAlignment="1" applyProtection="1">
      <alignment horizontal="center" vertical="center" wrapText="1"/>
    </xf>
    <xf numFmtId="164" fontId="6" fillId="15" borderId="1" xfId="1" applyNumberFormat="1" applyFont="1" applyFill="1" applyBorder="1" applyAlignment="1" applyProtection="1">
      <alignment horizontal="center" vertical="center" wrapText="1"/>
    </xf>
    <xf numFmtId="0" fontId="4" fillId="16" borderId="1" xfId="1" applyNumberFormat="1" applyFont="1" applyFill="1" applyBorder="1" applyAlignment="1" applyProtection="1">
      <alignment horizontal="center" wrapText="1"/>
    </xf>
    <xf numFmtId="0" fontId="0" fillId="16" borderId="1" xfId="1" applyNumberFormat="1" applyFont="1" applyFill="1" applyBorder="1" applyAlignment="1" applyProtection="1"/>
    <xf numFmtId="0" fontId="0" fillId="16" borderId="1" xfId="1" applyNumberFormat="1" applyFont="1" applyFill="1" applyBorder="1" applyAlignment="1" applyProtection="1">
      <alignment horizontal="center"/>
    </xf>
    <xf numFmtId="0" fontId="16" fillId="0" borderId="1" xfId="1" applyNumberFormat="1" applyFont="1" applyBorder="1"/>
    <xf numFmtId="0" fontId="0" fillId="2" borderId="1" xfId="1" applyNumberFormat="1" applyFont="1" applyFill="1" applyBorder="1" applyAlignment="1" applyProtection="1">
      <alignment horizontal="left" vertical="center" wrapText="1"/>
    </xf>
    <xf numFmtId="0" fontId="0" fillId="14" borderId="1" xfId="1" applyNumberFormat="1" applyFont="1" applyFill="1" applyBorder="1" applyAlignment="1" applyProtection="1">
      <alignment horizontal="center" vertical="center" wrapText="1"/>
    </xf>
    <xf numFmtId="0" fontId="0" fillId="10" borderId="1" xfId="1" applyNumberFormat="1" applyFont="1" applyFill="1" applyBorder="1" applyAlignment="1" applyProtection="1">
      <alignment horizontal="left" vertical="center" wrapText="1"/>
    </xf>
    <xf numFmtId="0" fontId="0" fillId="15" borderId="1" xfId="1" applyNumberFormat="1" applyFont="1" applyFill="1" applyBorder="1" applyAlignment="1" applyProtection="1">
      <alignment horizontal="center" vertical="center" wrapText="1"/>
    </xf>
    <xf numFmtId="0" fontId="0" fillId="16" borderId="1" xfId="1" applyNumberFormat="1" applyFont="1" applyFill="1" applyBorder="1" applyAlignment="1" applyProtection="1">
      <alignment horizontal="center" vertical="center" wrapText="1"/>
    </xf>
    <xf numFmtId="1" fontId="0" fillId="14" borderId="1" xfId="0" applyNumberFormat="1" applyFont="1" applyFill="1" applyBorder="1" applyAlignment="1" applyProtection="1">
      <alignment horizontal="center" vertical="center"/>
    </xf>
    <xf numFmtId="0" fontId="0" fillId="14" borderId="1" xfId="0" applyFont="1" applyFill="1" applyBorder="1" applyAlignment="1" applyProtection="1">
      <alignment horizontal="center" vertical="center"/>
    </xf>
    <xf numFmtId="0" fontId="0" fillId="10" borderId="1" xfId="0" applyFont="1" applyFill="1" applyBorder="1" applyAlignment="1" applyProtection="1">
      <alignment vertical="center"/>
    </xf>
    <xf numFmtId="164" fontId="8" fillId="16" borderId="1" xfId="0" applyNumberFormat="1" applyFont="1" applyFill="1" applyBorder="1" applyAlignment="1" applyProtection="1">
      <alignment horizontal="center" vertical="center" wrapText="1"/>
    </xf>
    <xf numFmtId="164" fontId="5" fillId="16" borderId="1" xfId="0" applyNumberFormat="1" applyFont="1" applyFill="1" applyBorder="1" applyAlignment="1" applyProtection="1">
      <alignment horizontal="center" vertical="center"/>
    </xf>
    <xf numFmtId="0" fontId="0" fillId="16" borderId="1" xfId="0" applyFont="1" applyFill="1" applyBorder="1" applyAlignment="1" applyProtection="1">
      <alignment horizontal="center" vertical="center" wrapText="1"/>
    </xf>
    <xf numFmtId="0" fontId="0" fillId="16" borderId="1" xfId="0" applyFont="1" applyFill="1" applyBorder="1" applyAlignment="1" applyProtection="1">
      <alignment horizontal="center" vertical="center"/>
    </xf>
    <xf numFmtId="0" fontId="0" fillId="16" borderId="1" xfId="0" applyFont="1" applyFill="1" applyBorder="1" applyAlignment="1" applyProtection="1"/>
    <xf numFmtId="164" fontId="11" fillId="15" borderId="1" xfId="1" applyNumberFormat="1" applyFont="1" applyFill="1" applyBorder="1" applyAlignment="1" applyProtection="1">
      <alignment horizontal="center" vertical="center" wrapText="1"/>
    </xf>
    <xf numFmtId="0" fontId="4" fillId="15" borderId="1" xfId="1" applyNumberFormat="1" applyFont="1" applyFill="1" applyBorder="1" applyAlignment="1" applyProtection="1">
      <alignment horizontal="center" vertical="center" wrapText="1"/>
    </xf>
    <xf numFmtId="0" fontId="4" fillId="16" borderId="1" xfId="1" applyNumberFormat="1" applyFont="1" applyFill="1" applyBorder="1" applyAlignment="1" applyProtection="1">
      <alignment horizontal="center" vertical="center" wrapText="1"/>
    </xf>
    <xf numFmtId="1" fontId="0" fillId="16" borderId="1" xfId="1" applyNumberFormat="1" applyFont="1" applyFill="1" applyBorder="1" applyAlignment="1" applyProtection="1">
      <alignment horizontal="center" vertical="center" wrapText="1"/>
    </xf>
    <xf numFmtId="0" fontId="9" fillId="16"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7" fillId="16" borderId="1" xfId="0" applyFont="1" applyFill="1" applyBorder="1" applyAlignment="1" applyProtection="1">
      <alignment horizontal="center" vertical="center" wrapText="1"/>
    </xf>
    <xf numFmtId="3" fontId="7" fillId="16" borderId="1" xfId="0" applyNumberFormat="1" applyFont="1" applyFill="1" applyBorder="1" applyAlignment="1" applyProtection="1">
      <alignment horizontal="center" vertical="center" wrapText="1"/>
    </xf>
    <xf numFmtId="9" fontId="0" fillId="16" borderId="1" xfId="0" applyNumberFormat="1" applyFont="1" applyFill="1" applyBorder="1" applyAlignment="1" applyProtection="1">
      <alignment horizontal="center" vertical="center" wrapText="1"/>
    </xf>
    <xf numFmtId="0" fontId="0" fillId="16" borderId="1" xfId="0" applyFont="1" applyFill="1" applyBorder="1" applyAlignment="1" applyProtection="1">
      <alignment horizontal="center"/>
    </xf>
    <xf numFmtId="1" fontId="0" fillId="16" borderId="1" xfId="0" applyNumberFormat="1" applyFont="1" applyFill="1" applyBorder="1" applyAlignment="1" applyProtection="1">
      <alignment horizontal="center" vertical="center"/>
    </xf>
    <xf numFmtId="0" fontId="4" fillId="2" borderId="1" xfId="0" applyFont="1" applyFill="1" applyBorder="1" applyAlignment="1">
      <alignment vertical="top" wrapText="1"/>
    </xf>
    <xf numFmtId="0" fontId="0" fillId="17" borderId="1" xfId="0" applyFont="1" applyFill="1" applyBorder="1" applyAlignment="1" applyProtection="1">
      <alignment vertical="top" wrapText="1"/>
    </xf>
    <xf numFmtId="0" fontId="0" fillId="2" borderId="1" xfId="0" applyFont="1" applyFill="1" applyBorder="1" applyAlignment="1">
      <alignment vertical="top" wrapText="1"/>
    </xf>
    <xf numFmtId="0" fontId="0" fillId="0" borderId="1" xfId="0" applyFont="1" applyBorder="1" applyAlignment="1">
      <alignment vertical="top" wrapText="1"/>
    </xf>
    <xf numFmtId="1" fontId="0" fillId="16" borderId="1" xfId="0" applyNumberFormat="1" applyFont="1" applyFill="1" applyBorder="1" applyAlignment="1" applyProtection="1">
      <alignment vertical="center"/>
    </xf>
    <xf numFmtId="0" fontId="0" fillId="16" borderId="1" xfId="0" applyFont="1" applyFill="1" applyBorder="1" applyAlignment="1" applyProtection="1">
      <alignment wrapText="1"/>
    </xf>
    <xf numFmtId="3" fontId="0" fillId="16" borderId="1" xfId="0" applyNumberFormat="1" applyFont="1" applyFill="1" applyBorder="1" applyAlignment="1" applyProtection="1">
      <alignment horizontal="center" vertical="center"/>
    </xf>
    <xf numFmtId="0" fontId="0" fillId="16"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3" fontId="7" fillId="2" borderId="1" xfId="0" applyNumberFormat="1" applyFont="1" applyFill="1" applyBorder="1" applyAlignment="1" applyProtection="1">
      <alignment horizontal="center" vertical="center" wrapText="1"/>
    </xf>
    <xf numFmtId="3" fontId="0" fillId="2" borderId="1" xfId="0" applyNumberFormat="1" applyFont="1" applyFill="1" applyBorder="1" applyAlignment="1" applyProtection="1">
      <alignment horizontal="center" vertical="center"/>
    </xf>
    <xf numFmtId="0" fontId="0" fillId="2" borderId="1" xfId="0" applyFont="1" applyFill="1" applyBorder="1" applyAlignment="1" applyProtection="1"/>
    <xf numFmtId="0" fontId="0" fillId="2" borderId="1" xfId="0" applyFont="1" applyFill="1" applyBorder="1" applyAlignment="1" applyProtection="1">
      <alignment vertical="center"/>
    </xf>
    <xf numFmtId="0" fontId="9" fillId="2" borderId="1" xfId="0" applyFont="1" applyFill="1" applyBorder="1" applyAlignment="1" applyProtection="1">
      <alignment horizontal="center" vertical="center" wrapText="1"/>
    </xf>
    <xf numFmtId="9" fontId="0" fillId="2" borderId="1" xfId="0" applyNumberFormat="1" applyFont="1" applyFill="1" applyBorder="1" applyAlignment="1" applyProtection="1">
      <alignment horizontal="center" vertical="center"/>
    </xf>
    <xf numFmtId="9" fontId="0" fillId="2" borderId="1" xfId="0" applyNumberFormat="1" applyFont="1" applyFill="1" applyBorder="1" applyAlignment="1" applyProtection="1">
      <alignment horizontal="center" vertical="center" wrapText="1"/>
    </xf>
    <xf numFmtId="0" fontId="0" fillId="2" borderId="1" xfId="0" applyFont="1" applyFill="1" applyBorder="1" applyAlignment="1" applyProtection="1">
      <alignment horizontal="center" vertical="center"/>
    </xf>
    <xf numFmtId="0" fontId="0"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xf>
    <xf numFmtId="0" fontId="0" fillId="2" borderId="1" xfId="0" applyFont="1" applyFill="1" applyBorder="1" applyAlignment="1" applyProtection="1">
      <alignment horizontal="center" wrapText="1"/>
    </xf>
    <xf numFmtId="0" fontId="10" fillId="16" borderId="1" xfId="0" applyFont="1" applyFill="1" applyBorder="1" applyAlignment="1" applyProtection="1">
      <alignment horizontal="center" vertical="center" wrapText="1"/>
    </xf>
    <xf numFmtId="3" fontId="8" fillId="16" borderId="1" xfId="0" applyNumberFormat="1" applyFont="1" applyFill="1" applyBorder="1" applyAlignment="1" applyProtection="1">
      <alignment horizontal="right" vertical="center" wrapText="1"/>
    </xf>
    <xf numFmtId="0" fontId="10" fillId="16" borderId="1" xfId="0" applyFont="1" applyFill="1" applyBorder="1" applyAlignment="1" applyProtection="1"/>
    <xf numFmtId="0" fontId="10" fillId="16" borderId="1" xfId="0" applyFont="1" applyFill="1" applyBorder="1" applyAlignment="1" applyProtection="1">
      <alignment wrapText="1"/>
    </xf>
    <xf numFmtId="0" fontId="1" fillId="2" borderId="1" xfId="0" applyFont="1" applyFill="1"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17" fillId="0" borderId="0" xfId="0" applyFont="1" applyAlignment="1">
      <alignment horizontal="center"/>
    </xf>
    <xf numFmtId="0" fontId="17" fillId="0" borderId="0" xfId="0" applyFont="1"/>
    <xf numFmtId="1" fontId="0" fillId="10" borderId="1" xfId="1"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 fontId="17" fillId="10" borderId="1" xfId="1" applyNumberFormat="1" applyFont="1" applyFill="1" applyBorder="1" applyAlignment="1" applyProtection="1">
      <alignment horizontal="center" vertical="center" wrapText="1"/>
    </xf>
    <xf numFmtId="0" fontId="17" fillId="13" borderId="1" xfId="0" applyFont="1" applyFill="1" applyBorder="1" applyAlignment="1">
      <alignment horizontal="center"/>
    </xf>
    <xf numFmtId="0" fontId="17" fillId="2" borderId="2" xfId="0" applyFont="1" applyFill="1" applyBorder="1" applyAlignment="1">
      <alignment horizontal="center"/>
    </xf>
    <xf numFmtId="1" fontId="17" fillId="10" borderId="2" xfId="1" applyNumberFormat="1" applyFont="1" applyFill="1" applyBorder="1" applyAlignment="1" applyProtection="1">
      <alignment horizontal="center" vertical="center" wrapText="1"/>
    </xf>
    <xf numFmtId="0" fontId="17" fillId="13" borderId="2" xfId="0" applyFont="1" applyFill="1" applyBorder="1" applyAlignment="1">
      <alignment horizontal="center"/>
    </xf>
    <xf numFmtId="0" fontId="17" fillId="14" borderId="1" xfId="0" applyFont="1" applyFill="1" applyBorder="1" applyAlignment="1">
      <alignment horizontal="center"/>
    </xf>
    <xf numFmtId="0" fontId="4" fillId="2" borderId="1" xfId="0" applyFont="1" applyFill="1" applyBorder="1" applyAlignment="1">
      <alignment horizontal="center"/>
    </xf>
    <xf numFmtId="1" fontId="0" fillId="10" borderId="1" xfId="1" applyNumberFormat="1" applyFont="1" applyFill="1" applyBorder="1" applyAlignment="1" applyProtection="1">
      <alignment horizontal="center" vertical="center" wrapText="1"/>
    </xf>
    <xf numFmtId="1" fontId="0" fillId="10" borderId="1" xfId="1" applyNumberFormat="1"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1" fontId="0" fillId="19" borderId="1" xfId="1" applyNumberFormat="1" applyFont="1" applyFill="1" applyBorder="1" applyAlignment="1" applyProtection="1">
      <alignment horizontal="center" vertical="center" wrapText="1"/>
    </xf>
    <xf numFmtId="1" fontId="0" fillId="14" borderId="1" xfId="0" applyNumberFormat="1" applyFont="1" applyFill="1" applyBorder="1" applyAlignment="1" applyProtection="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20" borderId="1" xfId="0" applyFont="1" applyFill="1" applyBorder="1" applyAlignment="1">
      <alignment horizontal="center"/>
    </xf>
    <xf numFmtId="0" fontId="0" fillId="2" borderId="1" xfId="0" applyFont="1" applyFill="1" applyBorder="1" applyAlignment="1" applyProtection="1">
      <alignment vertical="center" wrapText="1"/>
    </xf>
    <xf numFmtId="1" fontId="0" fillId="21" borderId="1" xfId="0" applyNumberFormat="1" applyFill="1" applyBorder="1" applyAlignment="1">
      <alignment horizontal="center" vertical="center"/>
    </xf>
    <xf numFmtId="1" fontId="0" fillId="10" borderId="1" xfId="1"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wrapText="1"/>
    </xf>
    <xf numFmtId="0" fontId="0" fillId="2" borderId="1" xfId="0" applyFont="1" applyFill="1" applyBorder="1" applyAlignment="1" applyProtection="1">
      <alignment wrapText="1"/>
    </xf>
    <xf numFmtId="0" fontId="4" fillId="0" borderId="1" xfId="0" applyFont="1" applyBorder="1" applyAlignment="1"/>
    <xf numFmtId="0" fontId="4" fillId="0" borderId="1" xfId="0" applyFont="1" applyBorder="1"/>
    <xf numFmtId="1" fontId="0" fillId="10" borderId="1" xfId="1"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1" fontId="0" fillId="23" borderId="1" xfId="0" applyNumberFormat="1" applyFill="1" applyBorder="1" applyAlignment="1">
      <alignment horizontal="center" vertical="center"/>
    </xf>
    <xf numFmtId="0" fontId="2" fillId="22" borderId="1" xfId="1" applyNumberFormat="1" applyFont="1" applyFill="1" applyBorder="1" applyAlignment="1" applyProtection="1">
      <alignment horizontal="center" vertical="center" wrapText="1"/>
    </xf>
    <xf numFmtId="0" fontId="4" fillId="24" borderId="1" xfId="1" applyNumberFormat="1" applyFont="1" applyFill="1" applyBorder="1" applyAlignment="1" applyProtection="1">
      <alignment horizontal="center" vertical="center" wrapText="1"/>
    </xf>
    <xf numFmtId="3" fontId="4" fillId="24" borderId="1" xfId="1" applyNumberFormat="1" applyFont="1" applyFill="1" applyBorder="1" applyAlignment="1" applyProtection="1">
      <alignment horizontal="center" vertical="center" wrapText="1"/>
    </xf>
    <xf numFmtId="164" fontId="4" fillId="25" borderId="1" xfId="1" applyNumberFormat="1" applyFont="1" applyFill="1" applyBorder="1" applyAlignment="1" applyProtection="1">
      <alignment horizontal="center" vertical="center" wrapText="1"/>
    </xf>
    <xf numFmtId="0" fontId="0" fillId="24" borderId="1" xfId="1" applyNumberFormat="1" applyFont="1" applyFill="1" applyBorder="1" applyAlignment="1" applyProtection="1">
      <alignment horizontal="center" vertical="center" wrapText="1"/>
    </xf>
    <xf numFmtId="9" fontId="0" fillId="24" borderId="1" xfId="1" applyNumberFormat="1" applyFont="1" applyFill="1" applyBorder="1" applyAlignment="1" applyProtection="1">
      <alignment horizontal="center" vertical="center" wrapText="1"/>
    </xf>
    <xf numFmtId="1" fontId="0" fillId="26" borderId="1" xfId="1" applyNumberFormat="1" applyFont="1" applyFill="1" applyBorder="1" applyAlignment="1" applyProtection="1">
      <alignment horizontal="center" vertical="center" wrapText="1"/>
    </xf>
    <xf numFmtId="9" fontId="0" fillId="26" borderId="1" xfId="1" applyNumberFormat="1" applyFont="1" applyFill="1" applyBorder="1" applyAlignment="1" applyProtection="1">
      <alignment horizontal="center" vertical="center" wrapText="1"/>
    </xf>
    <xf numFmtId="0" fontId="2" fillId="27" borderId="1" xfId="1" applyNumberFormat="1" applyFont="1" applyFill="1" applyBorder="1" applyAlignment="1" applyProtection="1">
      <alignment horizontal="center" vertical="center" wrapText="1"/>
    </xf>
    <xf numFmtId="0" fontId="4" fillId="27" borderId="1" xfId="1" applyNumberFormat="1" applyFont="1" applyFill="1" applyBorder="1" applyAlignment="1" applyProtection="1">
      <alignment horizontal="center" vertical="center" wrapText="1"/>
    </xf>
    <xf numFmtId="3" fontId="4" fillId="28" borderId="1" xfId="1" applyNumberFormat="1" applyFont="1" applyFill="1" applyBorder="1" applyAlignment="1" applyProtection="1">
      <alignment horizontal="center" vertical="center" wrapText="1"/>
    </xf>
    <xf numFmtId="0" fontId="0" fillId="27" borderId="1" xfId="1" applyNumberFormat="1" applyFont="1" applyFill="1" applyBorder="1" applyAlignment="1" applyProtection="1">
      <alignment horizontal="center" vertical="center" wrapText="1"/>
    </xf>
    <xf numFmtId="9" fontId="0" fillId="27" borderId="1" xfId="1" applyNumberFormat="1" applyFont="1" applyFill="1" applyBorder="1" applyAlignment="1" applyProtection="1">
      <alignment horizontal="center" vertical="center" wrapText="1"/>
    </xf>
    <xf numFmtId="3" fontId="4" fillId="27" borderId="1" xfId="1" applyNumberFormat="1" applyFont="1" applyFill="1" applyBorder="1" applyAlignment="1" applyProtection="1">
      <alignment horizontal="center" vertical="center" wrapText="1"/>
    </xf>
    <xf numFmtId="3" fontId="4" fillId="22" borderId="1" xfId="1" applyNumberFormat="1" applyFont="1" applyFill="1" applyBorder="1" applyAlignment="1" applyProtection="1">
      <alignment horizontal="center" vertical="center" wrapText="1"/>
    </xf>
    <xf numFmtId="0" fontId="2" fillId="24" borderId="1" xfId="1" applyNumberFormat="1" applyFont="1" applyFill="1" applyBorder="1" applyAlignment="1" applyProtection="1">
      <alignment horizontal="center" vertical="center" wrapText="1"/>
    </xf>
    <xf numFmtId="0" fontId="4" fillId="22" borderId="1" xfId="1" applyNumberFormat="1" applyFont="1" applyFill="1" applyBorder="1" applyAlignment="1" applyProtection="1">
      <alignment horizontal="center" vertical="center" wrapText="1"/>
    </xf>
    <xf numFmtId="0" fontId="0" fillId="22" borderId="1" xfId="1" applyNumberFormat="1" applyFont="1" applyFill="1" applyBorder="1" applyAlignment="1" applyProtection="1">
      <alignment horizontal="center" vertical="center" wrapText="1"/>
    </xf>
    <xf numFmtId="9" fontId="0" fillId="22" borderId="1" xfId="1" applyNumberFormat="1" applyFont="1" applyFill="1" applyBorder="1" applyAlignment="1" applyProtection="1">
      <alignment horizontal="center" vertical="center" wrapText="1"/>
    </xf>
    <xf numFmtId="9" fontId="0" fillId="28" borderId="1" xfId="1" applyNumberFormat="1" applyFont="1" applyFill="1" applyBorder="1" applyAlignment="1" applyProtection="1">
      <alignment horizontal="center" vertical="center" wrapText="1"/>
    </xf>
    <xf numFmtId="9" fontId="0" fillId="28" borderId="1" xfId="1" applyNumberFormat="1" applyFont="1" applyFill="1" applyBorder="1" applyAlignment="1" applyProtection="1">
      <alignment horizontal="left" vertical="center" wrapText="1"/>
    </xf>
    <xf numFmtId="9" fontId="0" fillId="27" borderId="1" xfId="1" applyNumberFormat="1" applyFont="1" applyFill="1" applyBorder="1" applyAlignment="1" applyProtection="1">
      <alignment horizontal="left" vertical="center" wrapText="1"/>
    </xf>
    <xf numFmtId="3" fontId="0" fillId="24" borderId="1" xfId="1" applyNumberFormat="1" applyFont="1" applyFill="1" applyBorder="1" applyAlignment="1" applyProtection="1">
      <alignment horizontal="center" vertical="center" wrapText="1"/>
    </xf>
    <xf numFmtId="164" fontId="0" fillId="25" borderId="1" xfId="1" applyNumberFormat="1" applyFont="1" applyFill="1" applyBorder="1" applyAlignment="1" applyProtection="1">
      <alignment horizontal="center" vertical="center" wrapText="1"/>
    </xf>
    <xf numFmtId="1" fontId="0" fillId="24" borderId="1" xfId="1" applyNumberFormat="1" applyFont="1" applyFill="1" applyBorder="1" applyAlignment="1" applyProtection="1">
      <alignment horizontal="center" vertical="center" wrapText="1"/>
    </xf>
    <xf numFmtId="0" fontId="0" fillId="29" borderId="1" xfId="1" applyNumberFormat="1" applyFont="1" applyFill="1" applyBorder="1" applyAlignment="1" applyProtection="1">
      <alignment horizontal="center" vertical="center" wrapText="1"/>
    </xf>
    <xf numFmtId="3" fontId="0" fillId="22" borderId="1" xfId="1" applyNumberFormat="1" applyFont="1" applyFill="1" applyBorder="1" applyAlignment="1" applyProtection="1">
      <alignment horizontal="center" vertical="center" wrapText="1"/>
    </xf>
    <xf numFmtId="0" fontId="2" fillId="29" borderId="1" xfId="1" applyNumberFormat="1" applyFont="1" applyFill="1" applyBorder="1" applyAlignment="1" applyProtection="1">
      <alignment horizontal="center" vertical="center" wrapText="1"/>
    </xf>
    <xf numFmtId="0" fontId="7" fillId="29" borderId="1" xfId="1" applyNumberFormat="1" applyFont="1" applyFill="1" applyBorder="1" applyAlignment="1">
      <alignment horizontal="center" vertical="center" wrapText="1"/>
    </xf>
    <xf numFmtId="3" fontId="7" fillId="29" borderId="1" xfId="1" applyNumberFormat="1" applyFont="1" applyFill="1" applyBorder="1" applyAlignment="1">
      <alignment horizontal="center" vertical="center" wrapText="1"/>
    </xf>
    <xf numFmtId="164" fontId="0" fillId="29" borderId="1" xfId="1" applyNumberFormat="1"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7" fillId="26" borderId="1" xfId="0" applyFont="1" applyFill="1" applyBorder="1" applyAlignment="1" applyProtection="1">
      <alignment horizontal="center" vertical="center" wrapText="1"/>
    </xf>
    <xf numFmtId="3" fontId="7" fillId="26" borderId="1" xfId="0" applyNumberFormat="1" applyFont="1" applyFill="1" applyBorder="1" applyAlignment="1" applyProtection="1">
      <alignment horizontal="center" vertical="center" wrapText="1"/>
    </xf>
    <xf numFmtId="164" fontId="7" fillId="26" borderId="1" xfId="0" applyNumberFormat="1" applyFont="1" applyFill="1" applyBorder="1" applyAlignment="1" applyProtection="1">
      <alignment horizontal="center" vertical="center" wrapText="1"/>
    </xf>
    <xf numFmtId="0" fontId="0" fillId="26" borderId="1" xfId="0" applyFont="1" applyFill="1" applyBorder="1" applyAlignment="1" applyProtection="1">
      <alignment horizontal="center" vertical="center" wrapText="1"/>
    </xf>
    <xf numFmtId="0" fontId="0" fillId="26" borderId="1" xfId="0" applyFont="1" applyFill="1" applyBorder="1" applyAlignment="1" applyProtection="1"/>
    <xf numFmtId="9" fontId="0" fillId="26" borderId="1" xfId="0" applyNumberFormat="1" applyFont="1" applyFill="1" applyBorder="1" applyAlignment="1" applyProtection="1"/>
    <xf numFmtId="164" fontId="7" fillId="28" borderId="1" xfId="0" applyNumberFormat="1" applyFont="1" applyFill="1" applyBorder="1" applyAlignment="1" applyProtection="1">
      <alignment horizontal="center" vertical="center" wrapText="1"/>
    </xf>
    <xf numFmtId="1" fontId="0" fillId="28" borderId="1" xfId="0" applyNumberFormat="1" applyFont="1" applyFill="1" applyBorder="1" applyAlignment="1" applyProtection="1"/>
    <xf numFmtId="0" fontId="0" fillId="26" borderId="1" xfId="0" applyFont="1" applyFill="1" applyBorder="1" applyAlignment="1" applyProtection="1">
      <alignment horizontal="center" vertical="center"/>
    </xf>
    <xf numFmtId="1" fontId="0" fillId="26" borderId="1" xfId="0" applyNumberFormat="1" applyFont="1" applyFill="1" applyBorder="1" applyAlignment="1" applyProtection="1"/>
    <xf numFmtId="9" fontId="0" fillId="26" borderId="1" xfId="0" applyNumberFormat="1" applyFont="1" applyFill="1" applyBorder="1" applyAlignment="1" applyProtection="1">
      <alignment horizontal="center" vertical="center"/>
    </xf>
    <xf numFmtId="1" fontId="0" fillId="28" borderId="1" xfId="0" applyNumberFormat="1" applyFont="1" applyFill="1" applyBorder="1" applyAlignment="1" applyProtection="1">
      <alignment horizontal="right" wrapText="1"/>
    </xf>
    <xf numFmtId="0" fontId="2" fillId="24" borderId="1" xfId="0" applyFont="1" applyFill="1" applyBorder="1" applyAlignment="1" applyProtection="1">
      <alignment horizontal="center" vertical="center" wrapText="1"/>
    </xf>
    <xf numFmtId="0" fontId="7" fillId="24" borderId="1" xfId="0" applyFont="1" applyFill="1" applyBorder="1" applyAlignment="1" applyProtection="1">
      <alignment horizontal="center" vertical="center" wrapText="1"/>
    </xf>
    <xf numFmtId="3" fontId="7" fillId="24" borderId="1" xfId="0" applyNumberFormat="1" applyFont="1" applyFill="1" applyBorder="1" applyAlignment="1" applyProtection="1">
      <alignment horizontal="center" vertical="center" wrapText="1"/>
    </xf>
    <xf numFmtId="164" fontId="7" fillId="24" borderId="1" xfId="0" applyNumberFormat="1" applyFont="1" applyFill="1" applyBorder="1" applyAlignment="1" applyProtection="1">
      <alignment horizontal="center" vertical="center" wrapText="1"/>
    </xf>
    <xf numFmtId="0" fontId="0" fillId="24" borderId="1" xfId="0" applyFont="1" applyFill="1" applyBorder="1" applyAlignment="1" applyProtection="1">
      <alignment horizontal="center" vertical="center" wrapText="1"/>
    </xf>
    <xf numFmtId="0" fontId="0" fillId="24" borderId="1" xfId="0" applyFont="1" applyFill="1" applyBorder="1" applyAlignment="1" applyProtection="1">
      <alignment horizontal="center" vertical="center"/>
    </xf>
    <xf numFmtId="0" fontId="0" fillId="24" borderId="1" xfId="0" applyFont="1" applyFill="1" applyBorder="1" applyAlignment="1" applyProtection="1"/>
    <xf numFmtId="0" fontId="2" fillId="28" borderId="1" xfId="0" applyFont="1" applyFill="1" applyBorder="1" applyAlignment="1" applyProtection="1">
      <alignment horizontal="center" vertical="center" wrapText="1"/>
    </xf>
    <xf numFmtId="0" fontId="7" fillId="28" borderId="1" xfId="0" applyFont="1" applyFill="1" applyBorder="1" applyAlignment="1" applyProtection="1">
      <alignment horizontal="center" vertical="center" wrapText="1"/>
    </xf>
    <xf numFmtId="0" fontId="0" fillId="28" borderId="1" xfId="0" applyFont="1" applyFill="1" applyBorder="1" applyAlignment="1" applyProtection="1"/>
    <xf numFmtId="1" fontId="0" fillId="24" borderId="1" xfId="0" applyNumberFormat="1" applyFont="1" applyFill="1" applyBorder="1" applyAlignment="1" applyProtection="1"/>
    <xf numFmtId="3" fontId="7" fillId="28" borderId="1" xfId="0" applyNumberFormat="1" applyFont="1" applyFill="1" applyBorder="1" applyAlignment="1" applyProtection="1">
      <alignment horizontal="center" vertical="center" wrapText="1"/>
    </xf>
    <xf numFmtId="0" fontId="0" fillId="24" borderId="1" xfId="0" applyFont="1" applyFill="1" applyBorder="1" applyAlignment="1" applyProtection="1">
      <alignment vertical="center"/>
    </xf>
    <xf numFmtId="0" fontId="0" fillId="27" borderId="1" xfId="0" applyFont="1" applyFill="1" applyBorder="1" applyAlignment="1" applyProtection="1">
      <alignment horizontal="center" vertical="center" wrapText="1"/>
    </xf>
    <xf numFmtId="9" fontId="0" fillId="27" borderId="1" xfId="0" applyNumberFormat="1" applyFont="1" applyFill="1" applyBorder="1" applyAlignment="1" applyProtection="1">
      <alignment horizontal="center" vertical="center"/>
    </xf>
    <xf numFmtId="0" fontId="0" fillId="27" borderId="1" xfId="0" applyFont="1" applyFill="1" applyBorder="1" applyAlignment="1" applyProtection="1"/>
    <xf numFmtId="0" fontId="0" fillId="27" borderId="1" xfId="0" applyFont="1" applyFill="1" applyBorder="1" applyAlignment="1" applyProtection="1">
      <alignment horizontal="right"/>
    </xf>
    <xf numFmtId="9" fontId="0" fillId="27" borderId="1" xfId="0" applyNumberFormat="1" applyFont="1" applyFill="1" applyBorder="1" applyAlignment="1" applyProtection="1">
      <alignment horizontal="center" vertical="center" wrapText="1"/>
    </xf>
    <xf numFmtId="0" fontId="0" fillId="27" borderId="1"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3" fontId="7" fillId="27" borderId="1" xfId="0" applyNumberFormat="1" applyFont="1" applyFill="1" applyBorder="1" applyAlignment="1" applyProtection="1">
      <alignment horizontal="center" vertical="center" wrapText="1"/>
    </xf>
    <xf numFmtId="164" fontId="7" fillId="27" borderId="1" xfId="0" applyNumberFormat="1" applyFont="1" applyFill="1" applyBorder="1" applyAlignment="1" applyProtection="1">
      <alignment horizontal="center" vertical="center" wrapText="1"/>
    </xf>
    <xf numFmtId="9" fontId="0" fillId="26" borderId="1" xfId="0" applyNumberFormat="1" applyFont="1" applyFill="1" applyBorder="1" applyAlignment="1" applyProtection="1">
      <alignment wrapText="1"/>
    </xf>
    <xf numFmtId="0" fontId="0" fillId="28" borderId="1" xfId="0" applyFont="1" applyFill="1" applyBorder="1" applyAlignment="1" applyProtection="1">
      <alignment wrapText="1"/>
    </xf>
    <xf numFmtId="0" fontId="0" fillId="24" borderId="1" xfId="0" applyFont="1" applyFill="1" applyBorder="1" applyAlignment="1" applyProtection="1">
      <alignment wrapText="1"/>
    </xf>
    <xf numFmtId="0" fontId="7" fillId="24" borderId="1" xfId="1" applyNumberFormat="1" applyFont="1" applyFill="1" applyBorder="1" applyAlignment="1" applyProtection="1">
      <alignment horizontal="center" vertical="center" wrapText="1"/>
    </xf>
    <xf numFmtId="3" fontId="7" fillId="24" borderId="1" xfId="1" applyNumberFormat="1" applyFont="1" applyFill="1" applyBorder="1" applyAlignment="1" applyProtection="1">
      <alignment horizontal="center" vertical="center" wrapText="1"/>
    </xf>
    <xf numFmtId="164" fontId="7" fillId="25" borderId="1" xfId="1" applyNumberFormat="1" applyFont="1" applyFill="1" applyBorder="1" applyAlignment="1" applyProtection="1">
      <alignment horizontal="center" vertical="center" wrapText="1"/>
    </xf>
    <xf numFmtId="1" fontId="0" fillId="29" borderId="1" xfId="1" applyNumberFormat="1" applyFont="1" applyFill="1" applyBorder="1" applyAlignment="1" applyProtection="1">
      <alignment horizontal="center" vertical="center" wrapText="1"/>
    </xf>
    <xf numFmtId="3" fontId="7" fillId="28" borderId="1" xfId="1" applyNumberFormat="1" applyFont="1" applyFill="1" applyBorder="1" applyAlignment="1" applyProtection="1">
      <alignment horizontal="center" vertical="center" wrapText="1"/>
    </xf>
    <xf numFmtId="0" fontId="7" fillId="22" borderId="1" xfId="1" applyNumberFormat="1" applyFont="1" applyFill="1" applyBorder="1" applyAlignment="1" applyProtection="1">
      <alignment horizontal="center" vertical="center" wrapText="1"/>
    </xf>
    <xf numFmtId="0" fontId="2" fillId="29" borderId="1" xfId="1" applyNumberFormat="1" applyFont="1" applyFill="1" applyBorder="1" applyAlignment="1">
      <alignment horizontal="center" vertical="center" wrapText="1"/>
    </xf>
    <xf numFmtId="0" fontId="7" fillId="29" borderId="1" xfId="1" applyNumberFormat="1" applyFont="1" applyFill="1" applyBorder="1" applyAlignment="1">
      <alignment vertical="center" wrapText="1"/>
    </xf>
    <xf numFmtId="164" fontId="7" fillId="29" borderId="1" xfId="1" applyNumberFormat="1" applyFont="1" applyFill="1" applyBorder="1" applyAlignment="1" applyProtection="1">
      <alignment horizontal="center" vertical="center" wrapText="1"/>
    </xf>
    <xf numFmtId="0" fontId="16" fillId="22" borderId="1" xfId="1" applyNumberFormat="1" applyFont="1" applyFill="1" applyBorder="1" applyAlignment="1">
      <alignment horizontal="center" vertical="center" wrapText="1"/>
    </xf>
    <xf numFmtId="0" fontId="9" fillId="24" borderId="1" xfId="1" applyNumberFormat="1" applyFont="1" applyFill="1" applyBorder="1" applyAlignment="1" applyProtection="1">
      <alignment horizontal="center" vertical="center" wrapText="1"/>
    </xf>
    <xf numFmtId="0" fontId="0" fillId="22" borderId="1" xfId="1" applyNumberFormat="1" applyFont="1" applyFill="1" applyBorder="1" applyAlignment="1">
      <alignment horizontal="center" vertical="center" wrapText="1"/>
    </xf>
    <xf numFmtId="1" fontId="0" fillId="28" borderId="1" xfId="1" applyNumberFormat="1" applyFont="1" applyFill="1" applyBorder="1" applyAlignment="1" applyProtection="1">
      <alignment horizontal="center" vertical="center" wrapText="1"/>
    </xf>
    <xf numFmtId="0" fontId="0" fillId="28" borderId="1" xfId="1" applyNumberFormat="1" applyFont="1" applyFill="1" applyBorder="1" applyAlignment="1">
      <alignment horizontal="center" vertical="center" wrapText="1"/>
    </xf>
    <xf numFmtId="0" fontId="0" fillId="28" borderId="1" xfId="1" applyNumberFormat="1" applyFont="1" applyFill="1" applyBorder="1" applyAlignment="1" applyProtection="1">
      <alignment horizontal="center" vertical="center" wrapText="1"/>
    </xf>
    <xf numFmtId="0" fontId="0" fillId="10" borderId="1" xfId="0" applyFont="1" applyFill="1" applyBorder="1" applyAlignment="1" applyProtection="1">
      <alignment vertical="center" wrapText="1"/>
    </xf>
    <xf numFmtId="0" fontId="0" fillId="27" borderId="1" xfId="0" applyFont="1" applyFill="1" applyBorder="1" applyAlignment="1" applyProtection="1">
      <alignment horizontal="center"/>
    </xf>
    <xf numFmtId="0" fontId="0" fillId="27" borderId="1" xfId="0" applyFont="1" applyFill="1" applyBorder="1" applyAlignment="1" applyProtection="1">
      <alignment horizontal="center" wrapText="1"/>
    </xf>
    <xf numFmtId="0" fontId="18" fillId="20" borderId="1" xfId="0" applyFont="1" applyFill="1" applyBorder="1" applyAlignment="1">
      <alignment horizontal="center" vertical="center" wrapText="1"/>
    </xf>
    <xf numFmtId="0" fontId="19" fillId="20" borderId="1" xfId="0" applyFont="1" applyFill="1" applyBorder="1" applyAlignment="1">
      <alignment vertical="center" wrapText="1"/>
    </xf>
    <xf numFmtId="0" fontId="20" fillId="20" borderId="1" xfId="0" applyFont="1" applyFill="1" applyBorder="1" applyAlignment="1">
      <alignment horizontal="center" vertical="center" wrapText="1"/>
    </xf>
    <xf numFmtId="3" fontId="20" fillId="20" borderId="1" xfId="0" applyNumberFormat="1" applyFont="1" applyFill="1" applyBorder="1" applyAlignment="1">
      <alignment horizontal="center" vertical="center" wrapText="1"/>
    </xf>
    <xf numFmtId="3" fontId="7" fillId="27" borderId="1" xfId="0" applyNumberFormat="1" applyFont="1" applyFill="1" applyBorder="1" applyAlignment="1" applyProtection="1">
      <alignment horizontal="right" vertical="center" wrapText="1"/>
    </xf>
    <xf numFmtId="3" fontId="0" fillId="26" borderId="1" xfId="0" applyNumberFormat="1" applyFont="1" applyFill="1" applyBorder="1" applyAlignment="1" applyProtection="1">
      <alignment horizontal="center" vertical="center"/>
    </xf>
    <xf numFmtId="0" fontId="0" fillId="26" borderId="1" xfId="0" applyFont="1" applyFill="1" applyBorder="1" applyAlignment="1" applyProtection="1">
      <alignment horizontal="center"/>
    </xf>
    <xf numFmtId="0" fontId="0" fillId="26" borderId="1" xfId="0" applyFont="1" applyFill="1" applyBorder="1" applyAlignment="1" applyProtection="1">
      <alignment horizontal="center" wrapText="1"/>
    </xf>
    <xf numFmtId="1" fontId="0" fillId="26" borderId="1" xfId="0" applyNumberFormat="1" applyFont="1" applyFill="1" applyBorder="1" applyAlignment="1" applyProtection="1">
      <alignment vertical="top" wrapText="1"/>
    </xf>
    <xf numFmtId="0" fontId="0" fillId="22" borderId="1" xfId="0" applyFont="1" applyFill="1" applyBorder="1" applyAlignment="1">
      <alignment vertical="top" wrapText="1"/>
    </xf>
    <xf numFmtId="1" fontId="0" fillId="26" borderId="1" xfId="0" applyNumberFormat="1" applyFont="1" applyFill="1" applyBorder="1" applyAlignment="1" applyProtection="1">
      <alignment vertical="top"/>
    </xf>
    <xf numFmtId="0" fontId="0" fillId="20" borderId="1" xfId="0" applyFont="1" applyFill="1" applyBorder="1" applyAlignment="1">
      <alignment horizontal="left" vertical="top" wrapText="1"/>
    </xf>
    <xf numFmtId="0" fontId="0" fillId="20" borderId="1" xfId="0" applyFont="1" applyFill="1" applyBorder="1" applyAlignment="1">
      <alignment vertical="top" wrapText="1"/>
    </xf>
    <xf numFmtId="1" fontId="0" fillId="26" borderId="1" xfId="0" applyNumberFormat="1" applyFont="1" applyFill="1" applyBorder="1" applyAlignment="1" applyProtection="1">
      <alignment vertical="center"/>
    </xf>
    <xf numFmtId="0" fontId="0" fillId="0" borderId="0" xfId="0" applyFont="1" applyBorder="1" applyAlignment="1">
      <alignment vertical="center" wrapText="1"/>
    </xf>
    <xf numFmtId="0" fontId="0" fillId="0" borderId="1" xfId="0" applyBorder="1" applyAlignment="1">
      <alignment horizontal="center" vertical="center" wrapText="1"/>
    </xf>
    <xf numFmtId="0" fontId="0" fillId="0" borderId="1" xfId="0" applyFont="1" applyBorder="1" applyAlignment="1">
      <alignment vertical="center" wrapText="1"/>
    </xf>
    <xf numFmtId="0" fontId="0" fillId="0" borderId="0" xfId="0" applyBorder="1" applyAlignment="1">
      <alignment horizontal="center" vertical="center"/>
    </xf>
    <xf numFmtId="0" fontId="0" fillId="0" borderId="0"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5" fillId="16" borderId="1" xfId="0" applyFont="1" applyFill="1" applyBorder="1" applyAlignment="1" applyProtection="1">
      <alignment horizontal="center" vertical="center" wrapText="1"/>
    </xf>
    <xf numFmtId="0" fontId="9" fillId="26" borderId="1" xfId="0" applyFont="1" applyFill="1" applyBorder="1" applyAlignment="1" applyProtection="1">
      <alignment horizontal="center" vertical="center" wrapText="1"/>
    </xf>
    <xf numFmtId="0" fontId="0" fillId="26" borderId="1" xfId="0" applyFont="1" applyFill="1" applyBorder="1" applyAlignment="1" applyProtection="1">
      <alignment horizontal="center" vertical="center"/>
    </xf>
    <xf numFmtId="0" fontId="0" fillId="26"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9" fontId="0" fillId="2" borderId="1" xfId="0" applyNumberFormat="1" applyFont="1" applyFill="1" applyBorder="1" applyAlignment="1" applyProtection="1">
      <alignment horizontal="center" vertical="center"/>
    </xf>
    <xf numFmtId="9" fontId="0" fillId="2" borderId="1" xfId="0" applyNumberFormat="1" applyFont="1" applyFill="1" applyBorder="1" applyAlignment="1" applyProtection="1">
      <alignment horizontal="center" vertical="center" wrapText="1"/>
    </xf>
    <xf numFmtId="0" fontId="5" fillId="16" borderId="1" xfId="1" applyNumberFormat="1"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xf>
    <xf numFmtId="0" fontId="9" fillId="24" borderId="1" xfId="0" applyFont="1" applyFill="1" applyBorder="1" applyAlignment="1" applyProtection="1">
      <alignment horizontal="center" vertical="center" wrapText="1"/>
    </xf>
    <xf numFmtId="9" fontId="0" fillId="24" borderId="1" xfId="0" applyNumberFormat="1" applyFont="1" applyFill="1" applyBorder="1" applyAlignment="1" applyProtection="1">
      <alignment horizontal="center" vertical="center" wrapText="1"/>
    </xf>
    <xf numFmtId="0" fontId="9" fillId="27" borderId="1" xfId="0" applyFont="1" applyFill="1" applyBorder="1" applyAlignment="1" applyProtection="1">
      <alignment horizontal="center" vertical="center" wrapText="1"/>
    </xf>
    <xf numFmtId="0" fontId="0" fillId="27" borderId="1" xfId="0" applyFont="1" applyFill="1" applyBorder="1" applyAlignment="1" applyProtection="1">
      <alignment horizontal="center" vertical="center"/>
    </xf>
    <xf numFmtId="0" fontId="0" fillId="27" borderId="1" xfId="0" applyFont="1" applyFill="1" applyBorder="1" applyAlignment="1" applyProtection="1">
      <alignment horizontal="center" vertical="center" wrapText="1"/>
    </xf>
    <xf numFmtId="0" fontId="0" fillId="27" borderId="3" xfId="0" applyFont="1" applyFill="1" applyBorder="1" applyAlignment="1" applyProtection="1">
      <alignment horizontal="center" vertical="center"/>
    </xf>
    <xf numFmtId="0" fontId="0" fillId="27" borderId="4" xfId="0" applyFont="1" applyFill="1" applyBorder="1" applyAlignment="1" applyProtection="1">
      <alignment horizontal="center" vertical="center"/>
    </xf>
    <xf numFmtId="0" fontId="0" fillId="27" borderId="2" xfId="0" applyFont="1" applyFill="1" applyBorder="1" applyAlignment="1" applyProtection="1">
      <alignment horizontal="center" vertical="center"/>
    </xf>
    <xf numFmtId="0" fontId="0" fillId="27" borderId="3" xfId="0" applyFont="1" applyFill="1" applyBorder="1" applyAlignment="1" applyProtection="1">
      <alignment horizontal="center" vertical="center" wrapText="1"/>
    </xf>
    <xf numFmtId="0" fontId="0" fillId="27" borderId="4" xfId="0" applyFont="1" applyFill="1" applyBorder="1" applyAlignment="1" applyProtection="1">
      <alignment horizontal="center" vertical="center" wrapText="1"/>
    </xf>
    <xf numFmtId="0" fontId="0" fillId="27" borderId="2" xfId="0" applyFont="1" applyFill="1" applyBorder="1" applyAlignment="1" applyProtection="1">
      <alignment horizontal="center" vertical="center" wrapText="1"/>
    </xf>
    <xf numFmtId="0" fontId="9" fillId="24" borderId="1" xfId="1" applyNumberFormat="1" applyFont="1" applyFill="1" applyBorder="1" applyAlignment="1" applyProtection="1">
      <alignment horizontal="center" vertical="center" wrapText="1"/>
    </xf>
    <xf numFmtId="0" fontId="2" fillId="24" borderId="1" xfId="1" applyNumberFormat="1" applyFont="1" applyFill="1" applyBorder="1" applyAlignment="1" applyProtection="1">
      <alignment horizontal="center" vertical="center" wrapText="1"/>
    </xf>
    <xf numFmtId="0" fontId="7" fillId="24" borderId="1" xfId="1" applyNumberFormat="1" applyFont="1" applyFill="1" applyBorder="1" applyAlignment="1" applyProtection="1">
      <alignment horizontal="center" vertical="center" wrapText="1"/>
    </xf>
    <xf numFmtId="3" fontId="7" fillId="28" borderId="1" xfId="1" applyNumberFormat="1" applyFont="1" applyFill="1" applyBorder="1" applyAlignment="1" applyProtection="1">
      <alignment horizontal="center" vertical="center" wrapText="1"/>
    </xf>
    <xf numFmtId="164" fontId="7" fillId="25" borderId="1" xfId="1" applyNumberFormat="1" applyFont="1" applyFill="1" applyBorder="1" applyAlignment="1" applyProtection="1">
      <alignment horizontal="center" vertical="center" wrapText="1"/>
    </xf>
    <xf numFmtId="1" fontId="0" fillId="10" borderId="3" xfId="1" applyNumberFormat="1" applyFont="1" applyFill="1" applyBorder="1" applyAlignment="1" applyProtection="1">
      <alignment horizontal="center" vertical="center" wrapText="1"/>
    </xf>
    <xf numFmtId="1" fontId="0" fillId="10" borderId="2" xfId="1" applyNumberFormat="1" applyFont="1" applyFill="1" applyBorder="1" applyAlignment="1" applyProtection="1">
      <alignment horizontal="center" vertical="center" wrapText="1"/>
    </xf>
    <xf numFmtId="3" fontId="7" fillId="24" borderId="1" xfId="1" applyNumberFormat="1" applyFont="1" applyFill="1" applyBorder="1" applyAlignment="1" applyProtection="1">
      <alignment horizontal="center" vertical="center" wrapText="1"/>
    </xf>
    <xf numFmtId="1" fontId="0" fillId="10" borderId="4" xfId="1" applyNumberFormat="1" applyFont="1" applyFill="1" applyBorder="1" applyAlignment="1" applyProtection="1">
      <alignment horizontal="center" vertical="center" wrapText="1"/>
    </xf>
    <xf numFmtId="0" fontId="0" fillId="28" borderId="1" xfId="1" applyNumberFormat="1" applyFont="1" applyFill="1" applyBorder="1" applyAlignment="1">
      <alignment horizontal="center" vertical="center" wrapText="1"/>
    </xf>
    <xf numFmtId="0" fontId="8" fillId="9" borderId="1" xfId="0" applyFont="1" applyFill="1" applyBorder="1" applyAlignment="1" applyProtection="1">
      <alignment horizontal="left" vertical="center" wrapText="1"/>
    </xf>
    <xf numFmtId="0" fontId="0" fillId="22" borderId="1" xfId="1" applyNumberFormat="1" applyFont="1" applyFill="1" applyBorder="1" applyAlignment="1" applyProtection="1">
      <alignment horizontal="center" vertical="center" wrapText="1"/>
    </xf>
    <xf numFmtId="0" fontId="0" fillId="24" borderId="1" xfId="1" applyNumberFormat="1" applyFont="1" applyFill="1" applyBorder="1" applyAlignment="1" applyProtection="1">
      <alignment horizontal="center" vertical="center" wrapText="1"/>
    </xf>
    <xf numFmtId="1" fontId="0" fillId="24" borderId="1" xfId="1" applyNumberFormat="1" applyFont="1" applyFill="1" applyBorder="1" applyAlignment="1" applyProtection="1">
      <alignment horizontal="center" vertical="center" wrapText="1"/>
    </xf>
    <xf numFmtId="0" fontId="0" fillId="22" borderId="1" xfId="1" applyNumberFormat="1" applyFont="1" applyFill="1" applyBorder="1" applyAlignment="1">
      <alignment horizontal="center" vertical="center" wrapText="1"/>
    </xf>
    <xf numFmtId="0" fontId="2" fillId="15" borderId="1" xfId="1" applyNumberFormat="1" applyFont="1" applyFill="1" applyBorder="1" applyAlignment="1" applyProtection="1">
      <alignment horizontal="center" vertical="center" wrapText="1"/>
    </xf>
    <xf numFmtId="0" fontId="5" fillId="15" borderId="1" xfId="1" applyNumberFormat="1" applyFont="1" applyFill="1" applyBorder="1" applyAlignment="1" applyProtection="1">
      <alignment horizontal="center" vertical="center" wrapText="1"/>
    </xf>
    <xf numFmtId="0" fontId="5" fillId="9" borderId="1" xfId="1" applyNumberFormat="1" applyFont="1" applyFill="1" applyBorder="1" applyAlignment="1" applyProtection="1">
      <alignment horizontal="left" vertical="center" wrapText="1"/>
    </xf>
    <xf numFmtId="9" fontId="0" fillId="26" borderId="1" xfId="1" applyNumberFormat="1" applyFont="1" applyFill="1" applyBorder="1" applyAlignment="1" applyProtection="1">
      <alignment horizontal="center" vertical="center" wrapText="1"/>
    </xf>
    <xf numFmtId="0" fontId="2" fillId="27" borderId="1" xfId="1" applyNumberFormat="1" applyFont="1" applyFill="1" applyBorder="1" applyAlignment="1" applyProtection="1">
      <alignment horizontal="center" vertical="center" wrapText="1"/>
    </xf>
    <xf numFmtId="0" fontId="4" fillId="24" borderId="1" xfId="1" applyNumberFormat="1" applyFont="1" applyFill="1" applyBorder="1" applyAlignment="1" applyProtection="1">
      <alignment horizontal="center" vertical="center" wrapText="1"/>
    </xf>
    <xf numFmtId="0" fontId="4" fillId="27" borderId="1" xfId="1" applyNumberFormat="1" applyFont="1" applyFill="1" applyBorder="1" applyAlignment="1" applyProtection="1">
      <alignment horizontal="center" vertical="center" wrapText="1"/>
    </xf>
    <xf numFmtId="0" fontId="2" fillId="22" borderId="1" xfId="1" applyNumberFormat="1" applyFont="1" applyFill="1" applyBorder="1" applyAlignment="1" applyProtection="1">
      <alignment horizontal="center" vertical="center" wrapText="1"/>
    </xf>
    <xf numFmtId="0" fontId="4" fillId="22" borderId="1" xfId="1" applyNumberFormat="1" applyFont="1" applyFill="1" applyBorder="1" applyAlignment="1" applyProtection="1">
      <alignment horizontal="center" vertical="center" wrapText="1"/>
    </xf>
    <xf numFmtId="9" fontId="0" fillId="24" borderId="1" xfId="1" applyNumberFormat="1" applyFont="1" applyFill="1" applyBorder="1" applyAlignment="1" applyProtection="1">
      <alignment horizontal="center" vertical="center" wrapText="1"/>
    </xf>
    <xf numFmtId="0" fontId="2" fillId="9" borderId="1" xfId="1" applyNumberFormat="1" applyFont="1" applyFill="1" applyBorder="1" applyAlignment="1" applyProtection="1">
      <alignment horizontal="left" vertical="center" wrapText="1"/>
    </xf>
    <xf numFmtId="0" fontId="2" fillId="5" borderId="1" xfId="1" applyNumberFormat="1" applyFont="1" applyFill="1" applyBorder="1" applyAlignment="1" applyProtection="1">
      <alignment horizontal="center" vertical="center" wrapText="1"/>
    </xf>
    <xf numFmtId="0" fontId="2" fillId="6" borderId="1" xfId="1" applyNumberFormat="1" applyFont="1" applyFill="1" applyBorder="1" applyAlignment="1" applyProtection="1">
      <alignment horizontal="center" vertical="center" wrapText="1"/>
    </xf>
    <xf numFmtId="0" fontId="2" fillId="7" borderId="1" xfId="1" applyNumberFormat="1" applyFont="1" applyFill="1" applyBorder="1" applyAlignment="1" applyProtection="1">
      <alignment horizontal="center" vertical="center" wrapText="1"/>
    </xf>
    <xf numFmtId="0" fontId="2" fillId="8" borderId="1" xfId="1" applyNumberFormat="1" applyFont="1" applyFill="1" applyBorder="1" applyAlignment="1" applyProtection="1">
      <alignment horizontal="center" vertical="center" wrapText="1"/>
    </xf>
    <xf numFmtId="0" fontId="2" fillId="4" borderId="1" xfId="1" applyNumberFormat="1" applyFont="1" applyFill="1" applyBorder="1" applyAlignment="1" applyProtection="1">
      <alignment horizontal="center" vertical="center" wrapText="1"/>
    </xf>
    <xf numFmtId="164" fontId="2" fillId="3" borderId="1" xfId="1"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9" fontId="1" fillId="11" borderId="1" xfId="0" applyNumberFormat="1" applyFont="1" applyFill="1" applyBorder="1" applyAlignment="1">
      <alignment horizontal="center"/>
    </xf>
    <xf numFmtId="0" fontId="1" fillId="11" borderId="1" xfId="0" applyFont="1" applyFill="1" applyBorder="1" applyAlignment="1">
      <alignment horizontal="center"/>
    </xf>
    <xf numFmtId="0" fontId="21" fillId="0" borderId="0" xfId="0" applyFont="1"/>
  </cellXfs>
  <cellStyles count="2">
    <cellStyle name="Normal" xfId="0" builtinId="0"/>
    <cellStyle name="TableStyleLight1" xfId="1"/>
  </cellStyles>
  <dxfs count="334">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
      <font>
        <sz val="11"/>
        <color rgb="FF000000"/>
        <name val="Calibri"/>
      </font>
      <fill>
        <patternFill>
          <bgColor rgb="FF00B0F0"/>
        </patternFill>
      </fill>
    </dxf>
    <dxf>
      <font>
        <sz val="11"/>
        <color rgb="FF000000"/>
        <name val="Calibri"/>
      </font>
      <fill>
        <patternFill>
          <bgColor rgb="FFFF0000"/>
        </patternFill>
      </fill>
    </dxf>
    <dxf>
      <font>
        <sz val="11"/>
        <color rgb="FF000000"/>
        <name val="Calibri"/>
      </font>
      <fill>
        <patternFill>
          <bgColor rgb="FFFFFF00"/>
        </patternFill>
      </fill>
    </dxf>
    <dxf>
      <font>
        <sz val="11"/>
        <color rgb="FF000000"/>
        <name val="Calibri"/>
      </font>
      <fill>
        <patternFill>
          <bgColor rgb="FF92D050"/>
        </patternFill>
      </fill>
    </dxf>
    <dxf>
      <font>
        <sz val="11"/>
        <color rgb="FF000000"/>
        <name val="Calibri"/>
      </font>
      <fill>
        <patternFill>
          <bgColor rgb="FF00B0F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66FF"/>
      <rgbColor rgb="FF00FFFF"/>
      <rgbColor rgb="FF800000"/>
      <rgbColor rgb="FF008000"/>
      <rgbColor rgb="FF000080"/>
      <rgbColor rgb="FF76933C"/>
      <rgbColor rgb="FF800080"/>
      <rgbColor rgb="FF008080"/>
      <rgbColor rgb="FFBFBFBF"/>
      <rgbColor rgb="FF7F7F7F"/>
      <rgbColor rgb="FF8DB4E2"/>
      <rgbColor rgb="FF993366"/>
      <rgbColor rgb="FFFDEADA"/>
      <rgbColor rgb="FFE6E0EC"/>
      <rgbColor rgb="FF660066"/>
      <rgbColor rgb="FFD99694"/>
      <rgbColor rgb="FF0070C0"/>
      <rgbColor rgb="FFC5D9F1"/>
      <rgbColor rgb="FF000080"/>
      <rgbColor rgb="FFFF00FF"/>
      <rgbColor rgb="FFD9D9D9"/>
      <rgbColor rgb="FF00FFFF"/>
      <rgbColor rgb="FF800080"/>
      <rgbColor rgb="FF800000"/>
      <rgbColor rgb="FF008080"/>
      <rgbColor rgb="FF0000FF"/>
      <rgbColor rgb="FF00B0F0"/>
      <rgbColor rgb="FFD8E4BC"/>
      <rgbColor rgb="FFD7E4BD"/>
      <rgbColor rgb="FFFDE9D9"/>
      <rgbColor rgb="FF8EB4E3"/>
      <rgbColor rgb="FFFB71F4"/>
      <rgbColor rgb="FFCCC0DA"/>
      <rgbColor rgb="FFE6B9B8"/>
      <rgbColor rgb="FF3366FF"/>
      <rgbColor rgb="FF95B3D7"/>
      <rgbColor rgb="FF92D050"/>
      <rgbColor rgb="FFF2DCDB"/>
      <rgbColor rgb="FFE26B0A"/>
      <rgbColor rgb="FFE46C0A"/>
      <rgbColor rgb="FF4F81BD"/>
      <rgbColor rgb="FF878787"/>
      <rgbColor rgb="FF003366"/>
      <rgbColor rgb="FF31869B"/>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CONSOLIDADO</a:t>
            </a:r>
            <a:r>
              <a:rPr lang="es-CO" baseline="0"/>
              <a:t> POR SUBSISTEMAS TERCER TRIMESTRE</a:t>
            </a:r>
            <a:endParaRPr lang="es-CO"/>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CONSOLIDADO!$B$24:$B$28</c:f>
              <c:strCache>
                <c:ptCount val="5"/>
                <c:pt idx="0">
                  <c:v>SUBSISTEMA DE FORMACIÓN</c:v>
                </c:pt>
                <c:pt idx="1">
                  <c:v>SUBSISTEMA DE INVESTIGACIÓN</c:v>
                </c:pt>
                <c:pt idx="2">
                  <c:v>SUBSISTEMA DE PROYECCION SOCIAL</c:v>
                </c:pt>
                <c:pt idx="3">
                  <c:v>SUBSISTEMA DE BIENESTAR</c:v>
                </c:pt>
                <c:pt idx="4">
                  <c:v>SUBSISTEMA ADMINISTRATIVO</c:v>
                </c:pt>
              </c:strCache>
            </c:strRef>
          </c:cat>
          <c:val>
            <c:numRef>
              <c:f>CONSOLIDADO!$D$24:$D$28</c:f>
              <c:numCache>
                <c:formatCode>General</c:formatCode>
                <c:ptCount val="5"/>
                <c:pt idx="0">
                  <c:v>65</c:v>
                </c:pt>
                <c:pt idx="1">
                  <c:v>67</c:v>
                </c:pt>
                <c:pt idx="2">
                  <c:v>43</c:v>
                </c:pt>
                <c:pt idx="3">
                  <c:v>56</c:v>
                </c:pt>
                <c:pt idx="4">
                  <c:v>57</c:v>
                </c:pt>
              </c:numCache>
            </c:numRef>
          </c:val>
        </c:ser>
        <c:dLbls>
          <c:showLegendKey val="0"/>
          <c:showVal val="1"/>
          <c:showCatName val="0"/>
          <c:showSerName val="0"/>
          <c:showPercent val="0"/>
          <c:showBubbleSize val="0"/>
        </c:dLbls>
        <c:gapWidth val="150"/>
        <c:shape val="box"/>
        <c:axId val="99697792"/>
        <c:axId val="99699328"/>
        <c:axId val="0"/>
      </c:bar3DChart>
      <c:catAx>
        <c:axId val="99697792"/>
        <c:scaling>
          <c:orientation val="minMax"/>
        </c:scaling>
        <c:delete val="0"/>
        <c:axPos val="b"/>
        <c:majorTickMark val="none"/>
        <c:minorTickMark val="none"/>
        <c:tickLblPos val="nextTo"/>
        <c:crossAx val="99699328"/>
        <c:crosses val="autoZero"/>
        <c:auto val="1"/>
        <c:lblAlgn val="ctr"/>
        <c:lblOffset val="100"/>
        <c:noMultiLvlLbl val="0"/>
      </c:catAx>
      <c:valAx>
        <c:axId val="99699328"/>
        <c:scaling>
          <c:orientation val="minMax"/>
        </c:scaling>
        <c:delete val="1"/>
        <c:axPos val="l"/>
        <c:numFmt formatCode="General" sourceLinked="1"/>
        <c:majorTickMark val="out"/>
        <c:minorTickMark val="none"/>
        <c:tickLblPos val="nextTo"/>
        <c:crossAx val="9969779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196920</xdr:colOff>
      <xdr:row>3</xdr:row>
      <xdr:rowOff>96480</xdr:rowOff>
    </xdr:from>
    <xdr:to>
      <xdr:col>1</xdr:col>
      <xdr:colOff>710640</xdr:colOff>
      <xdr:row>5</xdr:row>
      <xdr:rowOff>114840</xdr:rowOff>
    </xdr:to>
    <xdr:sp macro="" textlink="">
      <xdr:nvSpPr>
        <xdr:cNvPr id="2" name="CustomShape 1"/>
        <xdr:cNvSpPr/>
      </xdr:nvSpPr>
      <xdr:spPr>
        <a:xfrm>
          <a:off x="949680" y="732600"/>
          <a:ext cx="513720" cy="528840"/>
        </a:xfrm>
        <a:prstGeom prst="ellipse">
          <a:avLst/>
        </a:prstGeom>
        <a:solidFill>
          <a:srgbClr val="FF0000"/>
        </a:solidFill>
        <a:ln w="25560">
          <a:solidFill>
            <a:srgbClr val="3A5F8B"/>
          </a:solidFill>
          <a:round/>
        </a:ln>
      </xdr:spPr>
    </xdr:sp>
    <xdr:clientData/>
  </xdr:twoCellAnchor>
  <xdr:twoCellAnchor editAs="absolute">
    <xdr:from>
      <xdr:col>1</xdr:col>
      <xdr:colOff>196920</xdr:colOff>
      <xdr:row>6</xdr:row>
      <xdr:rowOff>77400</xdr:rowOff>
    </xdr:from>
    <xdr:to>
      <xdr:col>1</xdr:col>
      <xdr:colOff>710640</xdr:colOff>
      <xdr:row>8</xdr:row>
      <xdr:rowOff>114840</xdr:rowOff>
    </xdr:to>
    <xdr:sp macro="" textlink="">
      <xdr:nvSpPr>
        <xdr:cNvPr id="3" name="CustomShape 1"/>
        <xdr:cNvSpPr/>
      </xdr:nvSpPr>
      <xdr:spPr>
        <a:xfrm>
          <a:off x="949680" y="1479240"/>
          <a:ext cx="513720" cy="547920"/>
        </a:xfrm>
        <a:prstGeom prst="ellipse">
          <a:avLst/>
        </a:prstGeom>
        <a:solidFill>
          <a:srgbClr val="FFFF00"/>
        </a:solidFill>
        <a:ln w="25560">
          <a:solidFill>
            <a:srgbClr val="3A5F8B"/>
          </a:solidFill>
          <a:round/>
        </a:ln>
      </xdr:spPr>
    </xdr:sp>
    <xdr:clientData/>
  </xdr:twoCellAnchor>
  <xdr:twoCellAnchor editAs="absolute">
    <xdr:from>
      <xdr:col>1</xdr:col>
      <xdr:colOff>206280</xdr:colOff>
      <xdr:row>15</xdr:row>
      <xdr:rowOff>77400</xdr:rowOff>
    </xdr:from>
    <xdr:to>
      <xdr:col>1</xdr:col>
      <xdr:colOff>720000</xdr:colOff>
      <xdr:row>17</xdr:row>
      <xdr:rowOff>114840</xdr:rowOff>
    </xdr:to>
    <xdr:sp macro="" textlink="">
      <xdr:nvSpPr>
        <xdr:cNvPr id="4" name="CustomShape 1"/>
        <xdr:cNvSpPr/>
      </xdr:nvSpPr>
      <xdr:spPr>
        <a:xfrm>
          <a:off x="959040" y="3776760"/>
          <a:ext cx="513720" cy="547920"/>
        </a:xfrm>
        <a:prstGeom prst="ellipse">
          <a:avLst/>
        </a:prstGeom>
        <a:solidFill>
          <a:srgbClr val="808080"/>
        </a:solidFill>
        <a:ln w="25560">
          <a:solidFill>
            <a:srgbClr val="3A5F8B"/>
          </a:solidFill>
          <a:round/>
        </a:ln>
      </xdr:spPr>
    </xdr:sp>
    <xdr:clientData/>
  </xdr:twoCellAnchor>
  <xdr:twoCellAnchor editAs="absolute">
    <xdr:from>
      <xdr:col>1</xdr:col>
      <xdr:colOff>206280</xdr:colOff>
      <xdr:row>18</xdr:row>
      <xdr:rowOff>96120</xdr:rowOff>
    </xdr:from>
    <xdr:to>
      <xdr:col>1</xdr:col>
      <xdr:colOff>720000</xdr:colOff>
      <xdr:row>20</xdr:row>
      <xdr:rowOff>123840</xdr:rowOff>
    </xdr:to>
    <xdr:sp macro="" textlink="">
      <xdr:nvSpPr>
        <xdr:cNvPr id="5" name="CustomShape 1"/>
        <xdr:cNvSpPr/>
      </xdr:nvSpPr>
      <xdr:spPr>
        <a:xfrm>
          <a:off x="959040" y="4561200"/>
          <a:ext cx="513720" cy="538200"/>
        </a:xfrm>
        <a:prstGeom prst="ellipse">
          <a:avLst/>
        </a:prstGeom>
        <a:solidFill>
          <a:srgbClr val="FF33CC"/>
        </a:solidFill>
        <a:ln w="25560">
          <a:solidFill>
            <a:srgbClr val="3A5F8B"/>
          </a:solidFill>
          <a:round/>
        </a:ln>
      </xdr:spPr>
    </xdr:sp>
    <xdr:clientData/>
  </xdr:twoCellAnchor>
  <xdr:twoCellAnchor editAs="absolute">
    <xdr:from>
      <xdr:col>1</xdr:col>
      <xdr:colOff>206280</xdr:colOff>
      <xdr:row>9</xdr:row>
      <xdr:rowOff>105840</xdr:rowOff>
    </xdr:from>
    <xdr:to>
      <xdr:col>1</xdr:col>
      <xdr:colOff>720000</xdr:colOff>
      <xdr:row>11</xdr:row>
      <xdr:rowOff>143280</xdr:rowOff>
    </xdr:to>
    <xdr:sp macro="" textlink="">
      <xdr:nvSpPr>
        <xdr:cNvPr id="6" name="CustomShape 1"/>
        <xdr:cNvSpPr/>
      </xdr:nvSpPr>
      <xdr:spPr>
        <a:xfrm>
          <a:off x="959040" y="2273400"/>
          <a:ext cx="513720" cy="548280"/>
        </a:xfrm>
        <a:prstGeom prst="ellipse">
          <a:avLst/>
        </a:prstGeom>
        <a:solidFill>
          <a:srgbClr val="92D050"/>
        </a:solidFill>
        <a:ln w="25560">
          <a:solidFill>
            <a:srgbClr val="3A5F8B"/>
          </a:solidFill>
          <a:round/>
        </a:ln>
      </xdr:spPr>
    </xdr:sp>
    <xdr:clientData/>
  </xdr:twoCellAnchor>
  <xdr:twoCellAnchor editAs="absolute">
    <xdr:from>
      <xdr:col>1</xdr:col>
      <xdr:colOff>206280</xdr:colOff>
      <xdr:row>12</xdr:row>
      <xdr:rowOff>67680</xdr:rowOff>
    </xdr:from>
    <xdr:to>
      <xdr:col>1</xdr:col>
      <xdr:colOff>720000</xdr:colOff>
      <xdr:row>14</xdr:row>
      <xdr:rowOff>133560</xdr:rowOff>
    </xdr:to>
    <xdr:sp macro="" textlink="">
      <xdr:nvSpPr>
        <xdr:cNvPr id="7" name="CustomShape 1"/>
        <xdr:cNvSpPr/>
      </xdr:nvSpPr>
      <xdr:spPr>
        <a:xfrm>
          <a:off x="959040" y="3001320"/>
          <a:ext cx="513720" cy="576360"/>
        </a:xfrm>
        <a:prstGeom prst="ellipse">
          <a:avLst/>
        </a:prstGeom>
        <a:solidFill>
          <a:srgbClr val="00B0F0"/>
        </a:solidFill>
        <a:ln w="25560">
          <a:solidFill>
            <a:srgbClr val="3A5F8B"/>
          </a:solidFill>
          <a:round/>
        </a:ln>
      </xdr:spPr>
    </xdr:sp>
    <xdr:clientData/>
  </xdr:twoCellAnchor>
  <xdr:twoCellAnchor editAs="absolute">
    <xdr:from>
      <xdr:col>1</xdr:col>
      <xdr:colOff>161925</xdr:colOff>
      <xdr:row>31</xdr:row>
      <xdr:rowOff>95250</xdr:rowOff>
    </xdr:from>
    <xdr:to>
      <xdr:col>1</xdr:col>
      <xdr:colOff>675645</xdr:colOff>
      <xdr:row>31</xdr:row>
      <xdr:rowOff>608910</xdr:rowOff>
    </xdr:to>
    <xdr:sp macro="" textlink="">
      <xdr:nvSpPr>
        <xdr:cNvPr id="13" name="CustomShape 1"/>
        <xdr:cNvSpPr/>
      </xdr:nvSpPr>
      <xdr:spPr>
        <a:xfrm>
          <a:off x="876300" y="7086600"/>
          <a:ext cx="513720" cy="513660"/>
        </a:xfrm>
        <a:prstGeom prst="ellipse">
          <a:avLst/>
        </a:prstGeom>
        <a:solidFill>
          <a:srgbClr val="FF0000"/>
        </a:solidFill>
        <a:ln w="25560">
          <a:solidFill>
            <a:srgbClr val="3A5F8B"/>
          </a:solidFill>
          <a:round/>
        </a:ln>
      </xdr:spPr>
    </xdr:sp>
    <xdr:clientData/>
  </xdr:twoCellAnchor>
  <xdr:twoCellAnchor editAs="absolute">
    <xdr:from>
      <xdr:col>1</xdr:col>
      <xdr:colOff>161925</xdr:colOff>
      <xdr:row>32</xdr:row>
      <xdr:rowOff>85725</xdr:rowOff>
    </xdr:from>
    <xdr:to>
      <xdr:col>1</xdr:col>
      <xdr:colOff>675645</xdr:colOff>
      <xdr:row>32</xdr:row>
      <xdr:rowOff>618465</xdr:rowOff>
    </xdr:to>
    <xdr:sp macro="" textlink="">
      <xdr:nvSpPr>
        <xdr:cNvPr id="14" name="CustomShape 1"/>
        <xdr:cNvSpPr/>
      </xdr:nvSpPr>
      <xdr:spPr>
        <a:xfrm>
          <a:off x="876300" y="7772400"/>
          <a:ext cx="513720" cy="532740"/>
        </a:xfrm>
        <a:prstGeom prst="ellipse">
          <a:avLst/>
        </a:prstGeom>
        <a:solidFill>
          <a:srgbClr val="FFFF00"/>
        </a:solidFill>
        <a:ln w="25560">
          <a:solidFill>
            <a:srgbClr val="3A5F8B"/>
          </a:solidFill>
          <a:round/>
        </a:ln>
      </xdr:spPr>
    </xdr:sp>
    <xdr:clientData/>
  </xdr:twoCellAnchor>
  <xdr:twoCellAnchor editAs="absolute">
    <xdr:from>
      <xdr:col>1</xdr:col>
      <xdr:colOff>180975</xdr:colOff>
      <xdr:row>33</xdr:row>
      <xdr:rowOff>104775</xdr:rowOff>
    </xdr:from>
    <xdr:to>
      <xdr:col>1</xdr:col>
      <xdr:colOff>694695</xdr:colOff>
      <xdr:row>33</xdr:row>
      <xdr:rowOff>637515</xdr:rowOff>
    </xdr:to>
    <xdr:sp macro="" textlink="">
      <xdr:nvSpPr>
        <xdr:cNvPr id="15" name="CustomShape 1"/>
        <xdr:cNvSpPr/>
      </xdr:nvSpPr>
      <xdr:spPr>
        <a:xfrm>
          <a:off x="895350" y="8486775"/>
          <a:ext cx="513720" cy="532740"/>
        </a:xfrm>
        <a:prstGeom prst="ellipse">
          <a:avLst/>
        </a:prstGeom>
        <a:solidFill>
          <a:srgbClr val="92D050"/>
        </a:solidFill>
        <a:ln w="25560">
          <a:solidFill>
            <a:srgbClr val="3A5F8B"/>
          </a:solidFill>
          <a:round/>
        </a:ln>
      </xdr:spPr>
    </xdr:sp>
    <xdr:clientData/>
  </xdr:twoCellAnchor>
  <xdr:twoCellAnchor editAs="absolute">
    <xdr:from>
      <xdr:col>1</xdr:col>
      <xdr:colOff>171450</xdr:colOff>
      <xdr:row>34</xdr:row>
      <xdr:rowOff>85725</xdr:rowOff>
    </xdr:from>
    <xdr:to>
      <xdr:col>1</xdr:col>
      <xdr:colOff>685170</xdr:colOff>
      <xdr:row>34</xdr:row>
      <xdr:rowOff>646905</xdr:rowOff>
    </xdr:to>
    <xdr:sp macro="" textlink="">
      <xdr:nvSpPr>
        <xdr:cNvPr id="16" name="CustomShape 1"/>
        <xdr:cNvSpPr/>
      </xdr:nvSpPr>
      <xdr:spPr>
        <a:xfrm>
          <a:off x="885825" y="9163050"/>
          <a:ext cx="513720" cy="561180"/>
        </a:xfrm>
        <a:prstGeom prst="ellipse">
          <a:avLst/>
        </a:prstGeom>
        <a:solidFill>
          <a:srgbClr val="00B0F0"/>
        </a:solidFill>
        <a:ln w="25560">
          <a:solidFill>
            <a:srgbClr val="3A5F8B"/>
          </a:solidFill>
          <a:round/>
        </a:ln>
      </xdr:spPr>
    </xdr:sp>
    <xdr:clientData/>
  </xdr:twoCellAnchor>
  <xdr:twoCellAnchor editAs="absolute">
    <xdr:from>
      <xdr:col>1</xdr:col>
      <xdr:colOff>152400</xdr:colOff>
      <xdr:row>35</xdr:row>
      <xdr:rowOff>95250</xdr:rowOff>
    </xdr:from>
    <xdr:to>
      <xdr:col>1</xdr:col>
      <xdr:colOff>666120</xdr:colOff>
      <xdr:row>35</xdr:row>
      <xdr:rowOff>618270</xdr:rowOff>
    </xdr:to>
    <xdr:sp macro="" textlink="">
      <xdr:nvSpPr>
        <xdr:cNvPr id="17" name="CustomShape 1"/>
        <xdr:cNvSpPr/>
      </xdr:nvSpPr>
      <xdr:spPr>
        <a:xfrm>
          <a:off x="866775" y="9867900"/>
          <a:ext cx="513720" cy="523020"/>
        </a:xfrm>
        <a:prstGeom prst="ellipse">
          <a:avLst/>
        </a:prstGeom>
        <a:solidFill>
          <a:srgbClr val="FF33CC"/>
        </a:solidFill>
        <a:ln w="25560">
          <a:solidFill>
            <a:srgbClr val="3A5F8B"/>
          </a:solidFill>
          <a:rou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342900</xdr:colOff>
      <xdr:row>8</xdr:row>
      <xdr:rowOff>704850</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1"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2"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4"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5"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6"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7"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8"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19"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342900</xdr:colOff>
      <xdr:row>8</xdr:row>
      <xdr:rowOff>704850</xdr:rowOff>
    </xdr:to>
    <xdr:sp macro="" textlink="">
      <xdr:nvSpPr>
        <xdr:cNvPr id="20"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238125</xdr:colOff>
      <xdr:row>40</xdr:row>
      <xdr:rowOff>95250</xdr:rowOff>
    </xdr:to>
    <xdr:sp macro="" textlink="">
      <xdr:nvSpPr>
        <xdr:cNvPr id="4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7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2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3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09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09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0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1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2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3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4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5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5"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16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7"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09"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1"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3"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5" name="AutoShape 11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6" name="AutoShape 10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7" name="AutoShape 10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8" name="AutoShape 10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19" name="AutoShape 10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0" name="AutoShape 10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1" name="AutoShape 10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2" name="AutoShape 10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3" name="AutoShape 10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4" name="AutoShape 101"/>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5" name="AutoShape 10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6" name="AutoShape 9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7" name="AutoShape 9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8" name="AutoShape 9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29" name="AutoShape 9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0" name="AutoShape 9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1" name="AutoShape 9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2" name="AutoShape 9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3" name="AutoShape 9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4" name="AutoShape 91"/>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5" name="AutoShape 9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6" name="AutoShape 8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7" name="AutoShape 8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8" name="AutoShape 8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39" name="AutoShape 8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0" name="AutoShape 8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1" name="AutoShape 8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2" name="AutoShape 8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3" name="AutoShape 8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4" name="AutoShape 81"/>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5" name="AutoShape 80"/>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6" name="AutoShape 79"/>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7" name="AutoShape 78"/>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8" name="AutoShape 77"/>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49" name="AutoShape 7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0" name="AutoShape 7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1" name="AutoShape 7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15" name="AutoShape 96"/>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2" name="AutoShape 95"/>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3" name="AutoShape 94"/>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4" name="AutoShape 93"/>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5" name="AutoShape 92"/>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6" name="AutoShape 91"/>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7" name="AutoShape 90"/>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8" name="AutoShape 89"/>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59" name="AutoShape 88"/>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0" name="AutoShape 87"/>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1" name="AutoShape 86"/>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2" name="AutoShape 85"/>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3" name="AutoShape 84"/>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4" name="AutoShape 83"/>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5" name="AutoShape 82"/>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6" name="AutoShape 81"/>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7" name="AutoShape 80"/>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8" name="AutoShape 79"/>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69" name="AutoShape 78"/>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70" name="AutoShape 77"/>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71" name="AutoShape 76"/>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72" name="AutoShape 75"/>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23</xdr:col>
      <xdr:colOff>238125</xdr:colOff>
      <xdr:row>40</xdr:row>
      <xdr:rowOff>95250</xdr:rowOff>
    </xdr:to>
    <xdr:sp macro="" textlink="">
      <xdr:nvSpPr>
        <xdr:cNvPr id="4273" name="AutoShape 74"/>
        <xdr:cNvSpPr>
          <a:spLocks noChangeArrowheads="1"/>
        </xdr:cNvSpPr>
      </xdr:nvSpPr>
      <xdr:spPr bwMode="auto">
        <a:xfrm>
          <a:off x="0" y="0"/>
          <a:ext cx="90011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74" name="AutoShape 111"/>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75" name="AutoShape 110"/>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76" name="AutoShape 109"/>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77" name="AutoShape 111"/>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78" name="AutoShape 110"/>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79" name="AutoShape 109"/>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0" name="AutoShape 111"/>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1" name="AutoShape 110"/>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2" name="AutoShape 109"/>
        <xdr:cNvSpPr>
          <a:spLocks noChangeArrowheads="1"/>
        </xdr:cNvSpPr>
      </xdr:nvSpPr>
      <xdr:spPr bwMode="auto">
        <a:xfrm>
          <a:off x="0" y="0"/>
          <a:ext cx="589597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3"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4"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5"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6"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7"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8"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89"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0"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1"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2"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3"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4"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5"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6"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7"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8"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299"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0"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1"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2"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3"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4"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5"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6"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7"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8"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09"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10"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11"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12"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13" name="AutoShape 111"/>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14" name="AutoShape 110"/>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180975</xdr:colOff>
      <xdr:row>40</xdr:row>
      <xdr:rowOff>95250</xdr:rowOff>
    </xdr:to>
    <xdr:sp macro="" textlink="">
      <xdr:nvSpPr>
        <xdr:cNvPr id="4315" name="AutoShape 109"/>
        <xdr:cNvSpPr>
          <a:spLocks noChangeArrowheads="1"/>
        </xdr:cNvSpPr>
      </xdr:nvSpPr>
      <xdr:spPr bwMode="auto">
        <a:xfrm>
          <a:off x="0" y="0"/>
          <a:ext cx="589597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19</xdr:col>
      <xdr:colOff>59530</xdr:colOff>
      <xdr:row>21</xdr:row>
      <xdr:rowOff>188118</xdr:rowOff>
    </xdr:from>
    <xdr:to>
      <xdr:col>34</xdr:col>
      <xdr:colOff>95249</xdr:colOff>
      <xdr:row>41</xdr:row>
      <xdr:rowOff>23812</xdr:rowOff>
    </xdr:to>
    <xdr:graphicFrame macro="">
      <xdr:nvGraphicFramePr>
        <xdr:cNvPr id="4316" name="43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9"/>
  <sheetViews>
    <sheetView tabSelected="1" zoomScaleNormal="100" workbookViewId="0">
      <selection activeCell="D33" sqref="D33"/>
    </sheetView>
  </sheetViews>
  <sheetFormatPr baseColWidth="10" defaultColWidth="9.140625" defaultRowHeight="15" x14ac:dyDescent="0.25"/>
  <cols>
    <col min="1" max="1" width="10.7109375"/>
    <col min="2" max="2" width="13"/>
    <col min="3" max="4" width="20.7109375"/>
    <col min="5" max="1022" width="10.7109375"/>
  </cols>
  <sheetData>
    <row r="3" spans="2:5" ht="20.100000000000001" customHeight="1" x14ac:dyDescent="0.25">
      <c r="B3" s="75" t="s">
        <v>0</v>
      </c>
      <c r="C3" s="75" t="s">
        <v>1</v>
      </c>
      <c r="D3" s="75" t="s">
        <v>2</v>
      </c>
      <c r="E3" s="77"/>
    </row>
    <row r="4" spans="2:5" ht="20.100000000000001" customHeight="1" x14ac:dyDescent="0.25">
      <c r="B4" s="216"/>
      <c r="C4" s="216" t="s">
        <v>3</v>
      </c>
      <c r="D4" s="217" t="s">
        <v>4</v>
      </c>
      <c r="E4" s="77"/>
    </row>
    <row r="5" spans="2:5" ht="20.100000000000001" customHeight="1" x14ac:dyDescent="0.25">
      <c r="B5" s="216"/>
      <c r="C5" s="216"/>
      <c r="D5" s="217"/>
      <c r="E5" s="77"/>
    </row>
    <row r="6" spans="2:5" ht="20.100000000000001" customHeight="1" x14ac:dyDescent="0.25">
      <c r="B6" s="216"/>
      <c r="C6" s="216"/>
      <c r="D6" s="217"/>
      <c r="E6" s="77"/>
    </row>
    <row r="7" spans="2:5" ht="20.100000000000001" customHeight="1" x14ac:dyDescent="0.25">
      <c r="B7" s="216"/>
      <c r="C7" s="217" t="s">
        <v>6</v>
      </c>
      <c r="D7" s="217" t="s">
        <v>7</v>
      </c>
      <c r="E7" s="77"/>
    </row>
    <row r="8" spans="2:5" ht="20.100000000000001" customHeight="1" x14ac:dyDescent="0.25">
      <c r="B8" s="216"/>
      <c r="C8" s="217"/>
      <c r="D8" s="217"/>
      <c r="E8" s="77"/>
    </row>
    <row r="9" spans="2:5" ht="20.100000000000001" customHeight="1" x14ac:dyDescent="0.25">
      <c r="B9" s="216"/>
      <c r="C9" s="217"/>
      <c r="D9" s="217"/>
      <c r="E9" s="77"/>
    </row>
    <row r="10" spans="2:5" ht="20.100000000000001" customHeight="1" x14ac:dyDescent="0.25">
      <c r="B10" s="216"/>
      <c r="C10" s="217" t="s">
        <v>9</v>
      </c>
      <c r="D10" s="217" t="s">
        <v>10</v>
      </c>
      <c r="E10" s="77"/>
    </row>
    <row r="11" spans="2:5" ht="20.100000000000001" customHeight="1" x14ac:dyDescent="0.25">
      <c r="B11" s="216"/>
      <c r="C11" s="217"/>
      <c r="D11" s="217"/>
      <c r="E11" s="77"/>
    </row>
    <row r="12" spans="2:5" ht="20.100000000000001" customHeight="1" x14ac:dyDescent="0.25">
      <c r="B12" s="216"/>
      <c r="C12" s="217"/>
      <c r="D12" s="217"/>
      <c r="E12" s="77"/>
    </row>
    <row r="13" spans="2:5" ht="20.100000000000001" customHeight="1" x14ac:dyDescent="0.25">
      <c r="B13" s="216"/>
      <c r="C13" s="217" t="s">
        <v>12</v>
      </c>
      <c r="D13" s="217" t="s">
        <v>13</v>
      </c>
      <c r="E13" s="77"/>
    </row>
    <row r="14" spans="2:5" ht="20.100000000000001" customHeight="1" x14ac:dyDescent="0.25">
      <c r="B14" s="216"/>
      <c r="C14" s="217"/>
      <c r="D14" s="217"/>
      <c r="E14" s="77"/>
    </row>
    <row r="15" spans="2:5" ht="20.100000000000001" customHeight="1" x14ac:dyDescent="0.25">
      <c r="B15" s="216"/>
      <c r="C15" s="217"/>
      <c r="D15" s="217"/>
      <c r="E15" s="77"/>
    </row>
    <row r="16" spans="2:5" ht="20.100000000000001" customHeight="1" x14ac:dyDescent="0.25">
      <c r="B16" s="216"/>
      <c r="C16" s="216" t="s">
        <v>15</v>
      </c>
      <c r="D16" s="217" t="s">
        <v>16</v>
      </c>
      <c r="E16" s="77"/>
    </row>
    <row r="17" spans="2:5" ht="20.100000000000001" customHeight="1" x14ac:dyDescent="0.25">
      <c r="B17" s="216"/>
      <c r="C17" s="216"/>
      <c r="D17" s="217"/>
      <c r="E17" s="77"/>
    </row>
    <row r="18" spans="2:5" ht="20.100000000000001" customHeight="1" x14ac:dyDescent="0.25">
      <c r="B18" s="216"/>
      <c r="C18" s="216"/>
      <c r="D18" s="217"/>
      <c r="E18" s="77"/>
    </row>
    <row r="19" spans="2:5" ht="20.100000000000001" customHeight="1" x14ac:dyDescent="0.25">
      <c r="B19" s="216"/>
      <c r="C19" s="216" t="s">
        <v>17</v>
      </c>
      <c r="D19" s="217" t="s">
        <v>18</v>
      </c>
      <c r="E19" s="77"/>
    </row>
    <row r="20" spans="2:5" ht="20.100000000000001" customHeight="1" x14ac:dyDescent="0.25">
      <c r="B20" s="216"/>
      <c r="C20" s="216"/>
      <c r="D20" s="217"/>
      <c r="E20" s="77"/>
    </row>
    <row r="21" spans="2:5" ht="20.100000000000001" customHeight="1" x14ac:dyDescent="0.25">
      <c r="B21" s="216"/>
      <c r="C21" s="216"/>
      <c r="D21" s="217"/>
      <c r="E21" s="77"/>
    </row>
    <row r="31" spans="2:5" x14ac:dyDescent="0.25">
      <c r="B31" s="75" t="s">
        <v>0</v>
      </c>
      <c r="C31" s="75" t="s">
        <v>1</v>
      </c>
      <c r="D31" s="75" t="s">
        <v>2</v>
      </c>
    </row>
    <row r="32" spans="2:5" ht="54.75" customHeight="1" x14ac:dyDescent="0.25">
      <c r="B32" s="76"/>
      <c r="C32" s="107" t="s">
        <v>5</v>
      </c>
      <c r="D32" s="106" t="s">
        <v>4</v>
      </c>
    </row>
    <row r="33" spans="2:4" ht="54.75" customHeight="1" x14ac:dyDescent="0.25">
      <c r="B33" s="76"/>
      <c r="C33" s="212" t="s">
        <v>8</v>
      </c>
      <c r="D33" s="106" t="s">
        <v>7</v>
      </c>
    </row>
    <row r="34" spans="2:4" ht="54.75" customHeight="1" x14ac:dyDescent="0.25">
      <c r="B34" s="76"/>
      <c r="C34" s="212" t="s">
        <v>11</v>
      </c>
      <c r="D34" s="106" t="s">
        <v>10</v>
      </c>
    </row>
    <row r="35" spans="2:4" ht="54.75" customHeight="1" x14ac:dyDescent="0.25">
      <c r="B35" s="76"/>
      <c r="C35" s="96" t="s">
        <v>14</v>
      </c>
      <c r="D35" s="106" t="s">
        <v>13</v>
      </c>
    </row>
    <row r="36" spans="2:4" ht="54.75" customHeight="1" x14ac:dyDescent="0.25">
      <c r="B36" s="76"/>
      <c r="C36" s="213" t="s">
        <v>17</v>
      </c>
      <c r="D36" s="106" t="s">
        <v>18</v>
      </c>
    </row>
    <row r="37" spans="2:4" x14ac:dyDescent="0.25">
      <c r="B37" s="77"/>
      <c r="C37" s="211"/>
      <c r="D37" s="211"/>
    </row>
    <row r="38" spans="2:4" x14ac:dyDescent="0.25">
      <c r="B38" s="214"/>
      <c r="C38" s="215"/>
      <c r="D38" s="215"/>
    </row>
    <row r="39" spans="2:4" x14ac:dyDescent="0.25">
      <c r="B39" s="214"/>
      <c r="C39" s="215"/>
      <c r="D39" s="215"/>
    </row>
    <row r="40" spans="2:4" x14ac:dyDescent="0.25">
      <c r="B40" s="214"/>
      <c r="C40" s="215"/>
      <c r="D40" s="215"/>
    </row>
    <row r="41" spans="2:4" x14ac:dyDescent="0.25">
      <c r="B41" s="214"/>
      <c r="C41" s="215"/>
      <c r="D41" s="215"/>
    </row>
    <row r="42" spans="2:4" x14ac:dyDescent="0.25">
      <c r="B42" s="214"/>
      <c r="C42" s="215"/>
      <c r="D42" s="215"/>
    </row>
    <row r="43" spans="2:4" x14ac:dyDescent="0.25">
      <c r="B43" s="214"/>
      <c r="C43" s="215"/>
      <c r="D43" s="215"/>
    </row>
    <row r="44" spans="2:4" x14ac:dyDescent="0.25">
      <c r="B44" s="214"/>
      <c r="C44" s="214"/>
      <c r="D44" s="215"/>
    </row>
    <row r="45" spans="2:4" x14ac:dyDescent="0.25">
      <c r="B45" s="214"/>
      <c r="C45" s="214"/>
      <c r="D45" s="215"/>
    </row>
    <row r="46" spans="2:4" x14ac:dyDescent="0.25">
      <c r="B46" s="214"/>
      <c r="C46" s="214"/>
      <c r="D46" s="215"/>
    </row>
    <row r="47" spans="2:4" x14ac:dyDescent="0.25">
      <c r="B47" s="77"/>
      <c r="C47" s="77"/>
      <c r="D47" s="77"/>
    </row>
    <row r="48" spans="2:4" x14ac:dyDescent="0.25">
      <c r="B48" s="77"/>
      <c r="C48" s="77"/>
      <c r="D48" s="77"/>
    </row>
    <row r="49" spans="2:4" x14ac:dyDescent="0.25">
      <c r="B49" s="77"/>
      <c r="C49" s="77"/>
      <c r="D49" s="77"/>
    </row>
  </sheetData>
  <mergeCells count="27">
    <mergeCell ref="C41:C43"/>
    <mergeCell ref="D41:D43"/>
    <mergeCell ref="B44:B46"/>
    <mergeCell ref="C44:C46"/>
    <mergeCell ref="D44:D46"/>
    <mergeCell ref="B19:B21"/>
    <mergeCell ref="C19:C21"/>
    <mergeCell ref="D19:D21"/>
    <mergeCell ref="B16:B18"/>
    <mergeCell ref="C16:C18"/>
    <mergeCell ref="D16:D18"/>
    <mergeCell ref="B38:B40"/>
    <mergeCell ref="C38:C40"/>
    <mergeCell ref="D38:D40"/>
    <mergeCell ref="B41:B43"/>
    <mergeCell ref="B4:B6"/>
    <mergeCell ref="C4:C6"/>
    <mergeCell ref="D4:D6"/>
    <mergeCell ref="B13:B15"/>
    <mergeCell ref="C13:C15"/>
    <mergeCell ref="D13:D15"/>
    <mergeCell ref="B10:B12"/>
    <mergeCell ref="C10:C12"/>
    <mergeCell ref="D10:D12"/>
    <mergeCell ref="B7:B9"/>
    <mergeCell ref="C7:C9"/>
    <mergeCell ref="D7:D9"/>
  </mergeCells>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83"/>
  <sheetViews>
    <sheetView zoomScale="80" zoomScaleNormal="80" workbookViewId="0">
      <pane ySplit="3" topLeftCell="A4" activePane="bottomLeft" state="frozen"/>
      <selection pane="bottomLeft" activeCell="F169" sqref="F169"/>
    </sheetView>
  </sheetViews>
  <sheetFormatPr baseColWidth="10" defaultColWidth="9.140625" defaultRowHeight="15" x14ac:dyDescent="0.25"/>
  <cols>
    <col min="1" max="1" width="20.28515625" style="1"/>
    <col min="2" max="2" width="10" style="1"/>
    <col min="3" max="3" width="39.28515625" style="1"/>
    <col min="4" max="4" width="9.5703125" style="1"/>
    <col min="5" max="5" width="19.140625" style="1"/>
    <col min="6" max="6" width="19.42578125" style="2"/>
    <col min="7" max="8" width="20" style="2"/>
    <col min="9" max="9" width="17.5703125" style="3"/>
    <col min="10" max="10" width="17" style="3"/>
    <col min="11" max="16" width="9.140625" style="1" customWidth="1"/>
    <col min="17" max="17" width="14.7109375" style="1"/>
    <col min="18" max="18" width="14.28515625" style="1"/>
    <col min="19" max="19" width="12" style="1"/>
    <col min="20" max="20" width="16.85546875" style="1"/>
    <col min="21" max="21" width="118.28515625" style="1"/>
    <col min="22" max="22" width="32.85546875" style="1"/>
    <col min="23" max="1025" width="11.42578125" style="1"/>
  </cols>
  <sheetData>
    <row r="1" spans="1:22" ht="15.75" customHeight="1" x14ac:dyDescent="0.25">
      <c r="A1" s="268" t="s">
        <v>19</v>
      </c>
      <c r="B1" s="268" t="s">
        <v>20</v>
      </c>
      <c r="C1" s="268" t="s">
        <v>21</v>
      </c>
      <c r="D1" s="268" t="s">
        <v>22</v>
      </c>
      <c r="E1" s="268" t="s">
        <v>23</v>
      </c>
      <c r="F1" s="269" t="s">
        <v>24</v>
      </c>
      <c r="G1" s="269" t="s">
        <v>25</v>
      </c>
      <c r="H1" s="269" t="s">
        <v>26</v>
      </c>
      <c r="I1" s="264" t="s">
        <v>27</v>
      </c>
      <c r="J1" s="264" t="s">
        <v>28</v>
      </c>
      <c r="K1" s="265" t="s">
        <v>29</v>
      </c>
      <c r="L1" s="265"/>
      <c r="M1" s="265"/>
      <c r="N1" s="265"/>
      <c r="O1" s="265"/>
      <c r="P1" s="265"/>
      <c r="Q1" s="265" t="s">
        <v>30</v>
      </c>
      <c r="R1" s="266" t="s">
        <v>31</v>
      </c>
      <c r="S1" s="266" t="s">
        <v>32</v>
      </c>
      <c r="T1" s="266" t="s">
        <v>33</v>
      </c>
      <c r="U1" s="267" t="s">
        <v>34</v>
      </c>
      <c r="V1" s="13"/>
    </row>
    <row r="2" spans="1:22" ht="15.75" customHeight="1" x14ac:dyDescent="0.25">
      <c r="A2" s="268"/>
      <c r="B2" s="268"/>
      <c r="C2" s="268"/>
      <c r="D2" s="268"/>
      <c r="E2" s="268"/>
      <c r="F2" s="269"/>
      <c r="G2" s="269"/>
      <c r="H2" s="269"/>
      <c r="I2" s="264"/>
      <c r="J2" s="264"/>
      <c r="K2" s="265" t="s">
        <v>35</v>
      </c>
      <c r="L2" s="265"/>
      <c r="M2" s="265" t="s">
        <v>36</v>
      </c>
      <c r="N2" s="265"/>
      <c r="O2" s="265" t="s">
        <v>37</v>
      </c>
      <c r="P2" s="265"/>
      <c r="Q2" s="265"/>
      <c r="R2" s="266"/>
      <c r="S2" s="266"/>
      <c r="T2" s="266"/>
      <c r="U2" s="267"/>
      <c r="V2" s="13"/>
    </row>
    <row r="3" spans="1:22" ht="15.75" customHeight="1" x14ac:dyDescent="0.25">
      <c r="A3" s="268"/>
      <c r="B3" s="268"/>
      <c r="C3" s="268"/>
      <c r="D3" s="268"/>
      <c r="E3" s="268"/>
      <c r="F3" s="269" t="s">
        <v>38</v>
      </c>
      <c r="G3" s="269"/>
      <c r="H3" s="269"/>
      <c r="I3" s="264"/>
      <c r="J3" s="264"/>
      <c r="K3" s="14" t="s">
        <v>39</v>
      </c>
      <c r="L3" s="14" t="s">
        <v>40</v>
      </c>
      <c r="M3" s="14" t="s">
        <v>39</v>
      </c>
      <c r="N3" s="14" t="s">
        <v>40</v>
      </c>
      <c r="O3" s="14" t="s">
        <v>39</v>
      </c>
      <c r="P3" s="14" t="s">
        <v>40</v>
      </c>
      <c r="Q3" s="265"/>
      <c r="R3" s="266" t="s">
        <v>41</v>
      </c>
      <c r="S3" s="266"/>
      <c r="T3" s="266"/>
      <c r="U3" s="267"/>
      <c r="V3" s="13"/>
    </row>
    <row r="4" spans="1:22" ht="31.5" customHeight="1" x14ac:dyDescent="0.25">
      <c r="A4" s="263" t="s">
        <v>42</v>
      </c>
      <c r="B4" s="263"/>
      <c r="C4" s="263"/>
      <c r="D4" s="263"/>
      <c r="E4" s="263"/>
      <c r="F4" s="263"/>
      <c r="G4" s="263"/>
      <c r="H4" s="263"/>
      <c r="I4" s="263"/>
      <c r="J4" s="263"/>
      <c r="K4" s="263"/>
      <c r="L4" s="263"/>
      <c r="M4" s="263"/>
      <c r="N4" s="263"/>
      <c r="O4" s="263"/>
      <c r="P4" s="263"/>
      <c r="Q4" s="263"/>
      <c r="R4" s="263"/>
      <c r="S4" s="263"/>
      <c r="T4" s="263"/>
      <c r="U4" s="263"/>
      <c r="V4" s="13"/>
    </row>
    <row r="5" spans="1:22" ht="251.25" customHeight="1" x14ac:dyDescent="0.25">
      <c r="A5" s="239" t="s">
        <v>43</v>
      </c>
      <c r="B5" s="109" t="s">
        <v>44</v>
      </c>
      <c r="C5" s="110" t="s">
        <v>45</v>
      </c>
      <c r="D5" s="110">
        <v>510</v>
      </c>
      <c r="E5" s="111" t="s">
        <v>46</v>
      </c>
      <c r="F5" s="112">
        <v>15000000</v>
      </c>
      <c r="G5" s="112">
        <v>6000000</v>
      </c>
      <c r="H5" s="112">
        <f t="shared" ref="H5:H19" si="0">(F5-G5)</f>
        <v>9000000</v>
      </c>
      <c r="I5" s="258" t="s">
        <v>47</v>
      </c>
      <c r="J5" s="258" t="s">
        <v>48</v>
      </c>
      <c r="K5" s="113">
        <v>325</v>
      </c>
      <c r="L5" s="114">
        <v>0.1</v>
      </c>
      <c r="M5" s="113">
        <v>325</v>
      </c>
      <c r="N5" s="114">
        <v>0.1</v>
      </c>
      <c r="O5" s="113">
        <v>650</v>
      </c>
      <c r="P5" s="114">
        <v>0.1</v>
      </c>
      <c r="Q5" s="115"/>
      <c r="R5" s="80">
        <f>(G5/F5)*100</f>
        <v>40</v>
      </c>
      <c r="S5" s="16">
        <v>100</v>
      </c>
      <c r="T5" s="105">
        <f t="shared" ref="T5:T21" si="1">(R5*S5)/100</f>
        <v>40</v>
      </c>
      <c r="U5" s="114" t="s">
        <v>49</v>
      </c>
      <c r="V5" s="17" t="s">
        <v>50</v>
      </c>
    </row>
    <row r="6" spans="1:22" ht="75" customHeight="1" x14ac:dyDescent="0.25">
      <c r="A6" s="239"/>
      <c r="B6" s="109" t="s">
        <v>51</v>
      </c>
      <c r="C6" s="110" t="s">
        <v>52</v>
      </c>
      <c r="D6" s="110">
        <v>510</v>
      </c>
      <c r="E6" s="111" t="s">
        <v>46</v>
      </c>
      <c r="F6" s="112">
        <v>10000000</v>
      </c>
      <c r="G6" s="112">
        <v>0</v>
      </c>
      <c r="H6" s="112">
        <f t="shared" si="0"/>
        <v>10000000</v>
      </c>
      <c r="I6" s="258"/>
      <c r="J6" s="258"/>
      <c r="K6" s="113"/>
      <c r="L6" s="114"/>
      <c r="M6" s="113"/>
      <c r="N6" s="114"/>
      <c r="O6" s="113">
        <v>1</v>
      </c>
      <c r="P6" s="114">
        <v>0.2</v>
      </c>
      <c r="Q6" s="116">
        <v>0.2</v>
      </c>
      <c r="R6" s="80">
        <f t="shared" ref="R6:R33" si="2">(G6/F6)*100</f>
        <v>0</v>
      </c>
      <c r="S6" s="80">
        <v>54</v>
      </c>
      <c r="T6" s="105">
        <f t="shared" si="1"/>
        <v>0</v>
      </c>
      <c r="U6" s="114" t="s">
        <v>53</v>
      </c>
      <c r="V6" s="13"/>
    </row>
    <row r="7" spans="1:22" ht="94.5" customHeight="1" x14ac:dyDescent="0.25">
      <c r="A7" s="239"/>
      <c r="B7" s="109" t="s">
        <v>54</v>
      </c>
      <c r="C7" s="110" t="s">
        <v>55</v>
      </c>
      <c r="D7" s="110">
        <v>510</v>
      </c>
      <c r="E7" s="111" t="s">
        <v>46</v>
      </c>
      <c r="F7" s="112">
        <v>5000000</v>
      </c>
      <c r="G7" s="112">
        <v>0</v>
      </c>
      <c r="H7" s="112">
        <f t="shared" si="0"/>
        <v>5000000</v>
      </c>
      <c r="I7" s="110"/>
      <c r="J7" s="110"/>
      <c r="K7" s="113"/>
      <c r="L7" s="114"/>
      <c r="M7" s="113"/>
      <c r="N7" s="114"/>
      <c r="O7" s="113">
        <v>1</v>
      </c>
      <c r="P7" s="114">
        <v>0.25</v>
      </c>
      <c r="Q7" s="116">
        <v>0.25</v>
      </c>
      <c r="R7" s="80">
        <f t="shared" si="2"/>
        <v>0</v>
      </c>
      <c r="S7" s="80">
        <v>50</v>
      </c>
      <c r="T7" s="105">
        <f t="shared" si="1"/>
        <v>0</v>
      </c>
      <c r="U7" s="114" t="s">
        <v>56</v>
      </c>
      <c r="V7" s="13"/>
    </row>
    <row r="8" spans="1:22" ht="195" customHeight="1" x14ac:dyDescent="0.25">
      <c r="A8" s="239"/>
      <c r="B8" s="109" t="s">
        <v>57</v>
      </c>
      <c r="C8" s="110" t="s">
        <v>58</v>
      </c>
      <c r="D8" s="110">
        <v>510</v>
      </c>
      <c r="E8" s="111" t="s">
        <v>46</v>
      </c>
      <c r="F8" s="112">
        <v>35000000</v>
      </c>
      <c r="G8" s="112">
        <v>10507037</v>
      </c>
      <c r="H8" s="112">
        <f t="shared" si="0"/>
        <v>24492963</v>
      </c>
      <c r="I8" s="110"/>
      <c r="J8" s="110"/>
      <c r="K8" s="113">
        <v>3</v>
      </c>
      <c r="L8" s="114">
        <v>0.1</v>
      </c>
      <c r="M8" s="113">
        <v>5</v>
      </c>
      <c r="N8" s="114">
        <v>0.15</v>
      </c>
      <c r="O8" s="113">
        <v>3</v>
      </c>
      <c r="P8" s="114">
        <v>0.1</v>
      </c>
      <c r="Q8" s="116">
        <v>0.35</v>
      </c>
      <c r="R8" s="80">
        <f t="shared" si="2"/>
        <v>30.020105714285716</v>
      </c>
      <c r="S8" s="80">
        <v>65</v>
      </c>
      <c r="T8" s="105">
        <f t="shared" si="1"/>
        <v>19.513068714285716</v>
      </c>
      <c r="U8" s="114" t="s">
        <v>59</v>
      </c>
      <c r="V8" s="13"/>
    </row>
    <row r="9" spans="1:22" ht="398.25" customHeight="1" x14ac:dyDescent="0.25">
      <c r="A9" s="239"/>
      <c r="B9" s="109" t="s">
        <v>60</v>
      </c>
      <c r="C9" s="110" t="s">
        <v>61</v>
      </c>
      <c r="D9" s="110">
        <v>510</v>
      </c>
      <c r="E9" s="111" t="s">
        <v>46</v>
      </c>
      <c r="F9" s="112">
        <v>0</v>
      </c>
      <c r="G9" s="112">
        <v>0</v>
      </c>
      <c r="H9" s="112">
        <f t="shared" si="0"/>
        <v>0</v>
      </c>
      <c r="I9" s="110"/>
      <c r="J9" s="110"/>
      <c r="K9" s="113">
        <v>1</v>
      </c>
      <c r="L9" s="114">
        <v>0.1</v>
      </c>
      <c r="M9" s="113">
        <v>2</v>
      </c>
      <c r="N9" s="114">
        <v>0.15</v>
      </c>
      <c r="O9" s="113">
        <v>2</v>
      </c>
      <c r="P9" s="114">
        <v>0.2</v>
      </c>
      <c r="Q9" s="114">
        <v>0.45</v>
      </c>
      <c r="R9" s="80">
        <v>0</v>
      </c>
      <c r="S9" s="80">
        <v>70</v>
      </c>
      <c r="T9" s="105">
        <f t="shared" si="1"/>
        <v>0</v>
      </c>
      <c r="U9" s="114" t="s">
        <v>62</v>
      </c>
      <c r="V9" s="13"/>
    </row>
    <row r="10" spans="1:22" ht="45" customHeight="1" x14ac:dyDescent="0.25">
      <c r="A10" s="239"/>
      <c r="B10" s="109" t="s">
        <v>63</v>
      </c>
      <c r="C10" s="110" t="s">
        <v>64</v>
      </c>
      <c r="D10" s="110">
        <v>510</v>
      </c>
      <c r="E10" s="111" t="s">
        <v>46</v>
      </c>
      <c r="F10" s="112">
        <v>35000000</v>
      </c>
      <c r="G10" s="112">
        <v>34542493</v>
      </c>
      <c r="H10" s="112">
        <f t="shared" si="0"/>
        <v>457507</v>
      </c>
      <c r="I10" s="110"/>
      <c r="J10" s="110"/>
      <c r="K10" s="113">
        <v>1</v>
      </c>
      <c r="L10" s="114">
        <v>0.15</v>
      </c>
      <c r="M10" s="113">
        <v>1</v>
      </c>
      <c r="N10" s="114">
        <v>0.2</v>
      </c>
      <c r="O10" s="113">
        <v>1</v>
      </c>
      <c r="P10" s="114">
        <v>0.1</v>
      </c>
      <c r="Q10" s="116">
        <v>0.45</v>
      </c>
      <c r="R10" s="80">
        <f t="shared" si="2"/>
        <v>98.692837142857144</v>
      </c>
      <c r="S10" s="80">
        <v>70</v>
      </c>
      <c r="T10" s="105">
        <f t="shared" si="1"/>
        <v>69.084986000000001</v>
      </c>
      <c r="U10" s="114" t="s">
        <v>65</v>
      </c>
      <c r="V10" s="13"/>
    </row>
    <row r="11" spans="1:22" ht="105" customHeight="1" x14ac:dyDescent="0.25">
      <c r="A11" s="257" t="s">
        <v>66</v>
      </c>
      <c r="B11" s="117" t="s">
        <v>67</v>
      </c>
      <c r="C11" s="118" t="s">
        <v>68</v>
      </c>
      <c r="D11" s="118">
        <v>510</v>
      </c>
      <c r="E11" s="119" t="s">
        <v>69</v>
      </c>
      <c r="F11" s="112">
        <v>19000000</v>
      </c>
      <c r="G11" s="112">
        <v>3977268</v>
      </c>
      <c r="H11" s="112">
        <f t="shared" si="0"/>
        <v>15022732</v>
      </c>
      <c r="I11" s="259" t="s">
        <v>70</v>
      </c>
      <c r="J11" s="259" t="s">
        <v>70</v>
      </c>
      <c r="K11" s="120">
        <v>1</v>
      </c>
      <c r="L11" s="121">
        <v>0.1</v>
      </c>
      <c r="M11" s="120">
        <v>1</v>
      </c>
      <c r="N11" s="121">
        <v>0.1</v>
      </c>
      <c r="O11" s="120">
        <v>1</v>
      </c>
      <c r="P11" s="121">
        <v>0.15</v>
      </c>
      <c r="Q11" s="116">
        <v>0.35</v>
      </c>
      <c r="R11" s="80">
        <f t="shared" si="2"/>
        <v>20.932989473684209</v>
      </c>
      <c r="S11" s="108">
        <v>0</v>
      </c>
      <c r="T11" s="105">
        <f t="shared" si="1"/>
        <v>0</v>
      </c>
      <c r="U11" s="128" t="s">
        <v>71</v>
      </c>
      <c r="V11" s="13"/>
    </row>
    <row r="12" spans="1:22" ht="45" customHeight="1" x14ac:dyDescent="0.25">
      <c r="A12" s="257"/>
      <c r="B12" s="117" t="s">
        <v>72</v>
      </c>
      <c r="C12" s="118" t="s">
        <v>73</v>
      </c>
      <c r="D12" s="118">
        <v>510</v>
      </c>
      <c r="E12" s="122" t="s">
        <v>46</v>
      </c>
      <c r="F12" s="112">
        <v>15000000</v>
      </c>
      <c r="G12" s="112">
        <v>800000</v>
      </c>
      <c r="H12" s="112">
        <f t="shared" si="0"/>
        <v>14200000</v>
      </c>
      <c r="I12" s="259"/>
      <c r="J12" s="259"/>
      <c r="K12" s="120">
        <v>1</v>
      </c>
      <c r="L12" s="121">
        <v>0.05</v>
      </c>
      <c r="M12" s="120">
        <v>1</v>
      </c>
      <c r="N12" s="121">
        <v>0.05</v>
      </c>
      <c r="O12" s="120">
        <v>1</v>
      </c>
      <c r="P12" s="121">
        <v>0.1</v>
      </c>
      <c r="Q12" s="116">
        <v>0.2</v>
      </c>
      <c r="R12" s="80">
        <f t="shared" si="2"/>
        <v>5.3333333333333339</v>
      </c>
      <c r="S12" s="108">
        <v>0</v>
      </c>
      <c r="T12" s="105">
        <f t="shared" si="1"/>
        <v>0</v>
      </c>
      <c r="U12" s="121" t="s">
        <v>74</v>
      </c>
      <c r="V12" s="13"/>
    </row>
    <row r="13" spans="1:22" ht="31.5" customHeight="1" x14ac:dyDescent="0.25">
      <c r="A13" s="257"/>
      <c r="B13" s="117" t="s">
        <v>75</v>
      </c>
      <c r="C13" s="118" t="s">
        <v>76</v>
      </c>
      <c r="D13" s="118">
        <v>510</v>
      </c>
      <c r="E13" s="122" t="s">
        <v>46</v>
      </c>
      <c r="F13" s="112">
        <v>10000000</v>
      </c>
      <c r="G13" s="112">
        <f>(10000000)</f>
        <v>10000000</v>
      </c>
      <c r="H13" s="112">
        <f t="shared" si="0"/>
        <v>0</v>
      </c>
      <c r="I13" s="259" t="s">
        <v>77</v>
      </c>
      <c r="J13" s="259" t="s">
        <v>77</v>
      </c>
      <c r="K13" s="120">
        <v>1</v>
      </c>
      <c r="L13" s="121">
        <v>0.1</v>
      </c>
      <c r="M13" s="120"/>
      <c r="N13" s="121"/>
      <c r="O13" s="120"/>
      <c r="P13" s="121"/>
      <c r="Q13" s="116">
        <v>0.1</v>
      </c>
      <c r="R13" s="80">
        <f t="shared" si="2"/>
        <v>100</v>
      </c>
      <c r="S13" s="108">
        <v>0</v>
      </c>
      <c r="T13" s="105">
        <f t="shared" si="1"/>
        <v>0</v>
      </c>
      <c r="U13" s="121" t="s">
        <v>78</v>
      </c>
      <c r="V13" s="13"/>
    </row>
    <row r="14" spans="1:22" ht="60" customHeight="1" x14ac:dyDescent="0.25">
      <c r="A14" s="257"/>
      <c r="B14" s="117" t="s">
        <v>79</v>
      </c>
      <c r="C14" s="118" t="s">
        <v>80</v>
      </c>
      <c r="D14" s="118">
        <v>510</v>
      </c>
      <c r="E14" s="122" t="s">
        <v>46</v>
      </c>
      <c r="F14" s="112">
        <v>30000000</v>
      </c>
      <c r="G14" s="112">
        <v>6601149</v>
      </c>
      <c r="H14" s="112">
        <f t="shared" si="0"/>
        <v>23398851</v>
      </c>
      <c r="I14" s="259"/>
      <c r="J14" s="259"/>
      <c r="K14" s="120">
        <v>1</v>
      </c>
      <c r="L14" s="121">
        <v>0.1</v>
      </c>
      <c r="M14" s="120">
        <v>2</v>
      </c>
      <c r="N14" s="121">
        <v>0.15</v>
      </c>
      <c r="O14" s="120">
        <v>1</v>
      </c>
      <c r="P14" s="121">
        <v>0.1</v>
      </c>
      <c r="Q14" s="116">
        <v>0.35</v>
      </c>
      <c r="R14" s="80">
        <f t="shared" si="2"/>
        <v>22.003830000000001</v>
      </c>
      <c r="S14" s="108">
        <v>0</v>
      </c>
      <c r="T14" s="105">
        <f t="shared" si="1"/>
        <v>0</v>
      </c>
      <c r="U14" s="121" t="s">
        <v>81</v>
      </c>
      <c r="V14" s="13"/>
    </row>
    <row r="15" spans="1:22" ht="45" customHeight="1" x14ac:dyDescent="0.25">
      <c r="A15" s="257"/>
      <c r="B15" s="117" t="s">
        <v>82</v>
      </c>
      <c r="C15" s="118" t="s">
        <v>83</v>
      </c>
      <c r="D15" s="118">
        <v>510</v>
      </c>
      <c r="E15" s="122" t="s">
        <v>46</v>
      </c>
      <c r="F15" s="112">
        <v>15000000</v>
      </c>
      <c r="G15" s="112">
        <v>0</v>
      </c>
      <c r="H15" s="112">
        <f t="shared" si="0"/>
        <v>15000000</v>
      </c>
      <c r="I15" s="259" t="s">
        <v>84</v>
      </c>
      <c r="J15" s="259" t="s">
        <v>84</v>
      </c>
      <c r="K15" s="120"/>
      <c r="L15" s="120"/>
      <c r="M15" s="120"/>
      <c r="N15" s="120"/>
      <c r="O15" s="120"/>
      <c r="P15" s="120"/>
      <c r="Q15" s="121"/>
      <c r="R15" s="80">
        <f t="shared" si="2"/>
        <v>0</v>
      </c>
      <c r="S15" s="108">
        <v>0</v>
      </c>
      <c r="T15" s="105">
        <f t="shared" si="1"/>
        <v>0</v>
      </c>
      <c r="U15" s="121" t="s">
        <v>56</v>
      </c>
      <c r="V15" s="13"/>
    </row>
    <row r="16" spans="1:22" ht="36" customHeight="1" x14ac:dyDescent="0.25">
      <c r="A16" s="257"/>
      <c r="B16" s="117" t="s">
        <v>85</v>
      </c>
      <c r="C16" s="118" t="s">
        <v>86</v>
      </c>
      <c r="D16" s="118">
        <v>510</v>
      </c>
      <c r="E16" s="122" t="s">
        <v>46</v>
      </c>
      <c r="F16" s="112">
        <v>10000000</v>
      </c>
      <c r="G16" s="112">
        <v>0</v>
      </c>
      <c r="H16" s="112">
        <f t="shared" si="0"/>
        <v>10000000</v>
      </c>
      <c r="I16" s="259"/>
      <c r="J16" s="259"/>
      <c r="K16" s="120"/>
      <c r="L16" s="120"/>
      <c r="M16" s="120"/>
      <c r="N16" s="120"/>
      <c r="O16" s="120"/>
      <c r="P16" s="120"/>
      <c r="Q16" s="121"/>
      <c r="R16" s="80">
        <f t="shared" si="2"/>
        <v>0</v>
      </c>
      <c r="S16" s="108">
        <v>0</v>
      </c>
      <c r="T16" s="105">
        <f t="shared" si="1"/>
        <v>0</v>
      </c>
      <c r="U16" s="121" t="s">
        <v>56</v>
      </c>
      <c r="V16" s="13"/>
    </row>
    <row r="17" spans="1:22" ht="225" customHeight="1" x14ac:dyDescent="0.25">
      <c r="A17" s="239"/>
      <c r="B17" s="109" t="s">
        <v>88</v>
      </c>
      <c r="C17" s="110" t="s">
        <v>89</v>
      </c>
      <c r="D17" s="110">
        <v>310</v>
      </c>
      <c r="E17" s="123" t="s">
        <v>90</v>
      </c>
      <c r="F17" s="112">
        <v>509923619</v>
      </c>
      <c r="G17" s="112">
        <v>278367754</v>
      </c>
      <c r="H17" s="112">
        <f t="shared" si="0"/>
        <v>231555865</v>
      </c>
      <c r="I17" s="110" t="s">
        <v>91</v>
      </c>
      <c r="J17" s="110" t="s">
        <v>92</v>
      </c>
      <c r="K17" s="113">
        <v>50</v>
      </c>
      <c r="L17" s="114">
        <v>0.2</v>
      </c>
      <c r="M17" s="113">
        <v>85</v>
      </c>
      <c r="N17" s="114">
        <v>0.25</v>
      </c>
      <c r="O17" s="113">
        <v>93</v>
      </c>
      <c r="P17" s="114">
        <v>0.3</v>
      </c>
      <c r="Q17" s="116">
        <v>0.65</v>
      </c>
      <c r="R17" s="80">
        <f t="shared" si="2"/>
        <v>54.590088324581018</v>
      </c>
      <c r="S17" s="80">
        <v>90</v>
      </c>
      <c r="T17" s="105">
        <f t="shared" si="1"/>
        <v>49.131079492122915</v>
      </c>
      <c r="U17" s="129" t="s">
        <v>93</v>
      </c>
      <c r="V17" s="13"/>
    </row>
    <row r="18" spans="1:22" ht="409.5" customHeight="1" x14ac:dyDescent="0.25">
      <c r="A18" s="239"/>
      <c r="B18" s="124" t="s">
        <v>94</v>
      </c>
      <c r="C18" s="110" t="s">
        <v>95</v>
      </c>
      <c r="D18" s="110">
        <v>310</v>
      </c>
      <c r="E18" s="123" t="s">
        <v>96</v>
      </c>
      <c r="F18" s="112">
        <v>221985144</v>
      </c>
      <c r="G18" s="112">
        <v>186409675</v>
      </c>
      <c r="H18" s="112">
        <f t="shared" si="0"/>
        <v>35575469</v>
      </c>
      <c r="I18" s="110">
        <v>0</v>
      </c>
      <c r="J18" s="110">
        <v>3</v>
      </c>
      <c r="K18" s="113">
        <v>3</v>
      </c>
      <c r="L18" s="114">
        <v>0.05</v>
      </c>
      <c r="M18" s="113">
        <v>7</v>
      </c>
      <c r="N18" s="114">
        <v>0.1</v>
      </c>
      <c r="O18" s="113">
        <v>10</v>
      </c>
      <c r="P18" s="114">
        <v>0.15</v>
      </c>
      <c r="Q18" s="116">
        <v>0.3</v>
      </c>
      <c r="R18" s="80">
        <f t="shared" si="2"/>
        <v>83.973941517455785</v>
      </c>
      <c r="S18" s="80">
        <v>80</v>
      </c>
      <c r="T18" s="105">
        <f t="shared" si="1"/>
        <v>67.179153213964625</v>
      </c>
      <c r="U18" s="114" t="s">
        <v>97</v>
      </c>
      <c r="V18" s="13"/>
    </row>
    <row r="19" spans="1:22" ht="60" customHeight="1" x14ac:dyDescent="0.25">
      <c r="A19" s="239"/>
      <c r="B19" s="109" t="s">
        <v>98</v>
      </c>
      <c r="C19" s="110" t="s">
        <v>99</v>
      </c>
      <c r="D19" s="110">
        <v>310</v>
      </c>
      <c r="E19" s="111" t="s">
        <v>46</v>
      </c>
      <c r="F19" s="112">
        <v>141000000</v>
      </c>
      <c r="G19" s="112">
        <v>76759184</v>
      </c>
      <c r="H19" s="112">
        <f t="shared" si="0"/>
        <v>64240816</v>
      </c>
      <c r="I19" s="110" t="s">
        <v>100</v>
      </c>
      <c r="J19" s="110" t="s">
        <v>100</v>
      </c>
      <c r="K19" s="113"/>
      <c r="L19" s="113"/>
      <c r="M19" s="113"/>
      <c r="N19" s="113"/>
      <c r="O19" s="113"/>
      <c r="P19" s="114">
        <v>0.01</v>
      </c>
      <c r="Q19" s="116">
        <v>1</v>
      </c>
      <c r="R19" s="80">
        <f t="shared" si="2"/>
        <v>54.439137588652486</v>
      </c>
      <c r="S19" s="18">
        <v>100</v>
      </c>
      <c r="T19" s="105">
        <f t="shared" si="1"/>
        <v>54.439137588652486</v>
      </c>
      <c r="U19" s="114" t="s">
        <v>101</v>
      </c>
      <c r="V19" s="13"/>
    </row>
    <row r="20" spans="1:22" ht="31.5" customHeight="1" x14ac:dyDescent="0.25">
      <c r="A20" s="239"/>
      <c r="B20" s="109" t="s">
        <v>102</v>
      </c>
      <c r="C20" s="110" t="s">
        <v>103</v>
      </c>
      <c r="D20" s="110">
        <v>310</v>
      </c>
      <c r="E20" s="111" t="s">
        <v>46</v>
      </c>
      <c r="F20" s="112">
        <v>0</v>
      </c>
      <c r="G20" s="112">
        <v>0</v>
      </c>
      <c r="H20" s="112">
        <f>F20-G20</f>
        <v>0</v>
      </c>
      <c r="I20" s="258" t="s">
        <v>104</v>
      </c>
      <c r="J20" s="258" t="s">
        <v>104</v>
      </c>
      <c r="K20" s="250"/>
      <c r="L20" s="250"/>
      <c r="M20" s="250"/>
      <c r="N20" s="250"/>
      <c r="O20" s="262">
        <v>0.02</v>
      </c>
      <c r="P20" s="262">
        <v>0.2</v>
      </c>
      <c r="Q20" s="256">
        <v>0.2</v>
      </c>
      <c r="R20" s="80">
        <v>0</v>
      </c>
      <c r="S20" s="19">
        <v>40</v>
      </c>
      <c r="T20" s="105">
        <f t="shared" si="1"/>
        <v>0</v>
      </c>
      <c r="U20" s="114" t="s">
        <v>105</v>
      </c>
      <c r="V20" s="13"/>
    </row>
    <row r="21" spans="1:22" ht="45" customHeight="1" x14ac:dyDescent="0.25">
      <c r="A21" s="239"/>
      <c r="B21" s="109" t="s">
        <v>106</v>
      </c>
      <c r="C21" s="110" t="s">
        <v>107</v>
      </c>
      <c r="D21" s="110">
        <v>310</v>
      </c>
      <c r="E21" s="111" t="s">
        <v>46</v>
      </c>
      <c r="F21" s="112">
        <v>0</v>
      </c>
      <c r="G21" s="112">
        <v>0</v>
      </c>
      <c r="H21" s="112">
        <f>F21-G21</f>
        <v>0</v>
      </c>
      <c r="I21" s="258"/>
      <c r="J21" s="258"/>
      <c r="K21" s="250"/>
      <c r="L21" s="250"/>
      <c r="M21" s="250"/>
      <c r="N21" s="250"/>
      <c r="O21" s="262"/>
      <c r="P21" s="262"/>
      <c r="Q21" s="256"/>
      <c r="R21" s="80">
        <v>0</v>
      </c>
      <c r="S21" s="18">
        <v>0</v>
      </c>
      <c r="T21" s="105">
        <f t="shared" si="1"/>
        <v>0</v>
      </c>
      <c r="U21" s="114" t="s">
        <v>108</v>
      </c>
      <c r="V21" s="13"/>
    </row>
    <row r="22" spans="1:22" ht="135" customHeight="1" x14ac:dyDescent="0.25">
      <c r="A22" s="257" t="s">
        <v>109</v>
      </c>
      <c r="B22" s="117" t="s">
        <v>110</v>
      </c>
      <c r="C22" s="118" t="s">
        <v>111</v>
      </c>
      <c r="D22" s="118">
        <v>510</v>
      </c>
      <c r="E22" s="122" t="s">
        <v>112</v>
      </c>
      <c r="F22" s="112">
        <v>107000000</v>
      </c>
      <c r="G22" s="112">
        <v>47851843</v>
      </c>
      <c r="H22" s="112">
        <f t="shared" ref="H22:H33" si="3">(F22-G22)</f>
        <v>59148157</v>
      </c>
      <c r="I22" s="118" t="s">
        <v>113</v>
      </c>
      <c r="J22" s="118" t="s">
        <v>113</v>
      </c>
      <c r="K22" s="120">
        <v>2</v>
      </c>
      <c r="L22" s="121">
        <v>0.1</v>
      </c>
      <c r="M22" s="120">
        <v>2</v>
      </c>
      <c r="N22" s="121">
        <v>0.15</v>
      </c>
      <c r="O22" s="120">
        <v>3</v>
      </c>
      <c r="P22" s="121">
        <v>0.2</v>
      </c>
      <c r="Q22" s="116">
        <v>0.45</v>
      </c>
      <c r="R22" s="80">
        <f t="shared" si="2"/>
        <v>44.721348598130838</v>
      </c>
      <c r="S22" s="80">
        <v>85</v>
      </c>
      <c r="T22" s="105">
        <f t="shared" ref="T22:T32" si="4">(R22*S22)/100</f>
        <v>38.013146308411208</v>
      </c>
      <c r="U22" s="130" t="s">
        <v>114</v>
      </c>
      <c r="V22" s="13"/>
    </row>
    <row r="23" spans="1:22" ht="45" customHeight="1" x14ac:dyDescent="0.25">
      <c r="A23" s="257"/>
      <c r="B23" s="117" t="s">
        <v>115</v>
      </c>
      <c r="C23" s="118" t="s">
        <v>116</v>
      </c>
      <c r="D23" s="118">
        <v>510</v>
      </c>
      <c r="E23" s="122" t="s">
        <v>117</v>
      </c>
      <c r="F23" s="112">
        <v>272200000</v>
      </c>
      <c r="G23" s="112">
        <v>169611918</v>
      </c>
      <c r="H23" s="112">
        <f t="shared" si="3"/>
        <v>102588082</v>
      </c>
      <c r="I23" s="118" t="s">
        <v>118</v>
      </c>
      <c r="J23" s="118" t="s">
        <v>119</v>
      </c>
      <c r="K23" s="120">
        <v>1</v>
      </c>
      <c r="L23" s="121">
        <v>0.33</v>
      </c>
      <c r="M23" s="120"/>
      <c r="N23" s="121"/>
      <c r="O23" s="120"/>
      <c r="P23" s="121"/>
      <c r="Q23" s="116">
        <v>0.33</v>
      </c>
      <c r="R23" s="80">
        <f t="shared" si="2"/>
        <v>62.31150551065393</v>
      </c>
      <c r="S23" s="80">
        <v>99</v>
      </c>
      <c r="T23" s="105">
        <f t="shared" si="4"/>
        <v>61.688390455547385</v>
      </c>
      <c r="U23" s="121" t="s">
        <v>120</v>
      </c>
      <c r="V23" s="13"/>
    </row>
    <row r="24" spans="1:22" ht="75" customHeight="1" x14ac:dyDescent="0.25">
      <c r="A24" s="239" t="s">
        <v>121</v>
      </c>
      <c r="B24" s="124" t="s">
        <v>122</v>
      </c>
      <c r="C24" s="110" t="s">
        <v>123</v>
      </c>
      <c r="D24" s="110">
        <v>510</v>
      </c>
      <c r="E24" s="111" t="s">
        <v>46</v>
      </c>
      <c r="F24" s="112">
        <v>100000000</v>
      </c>
      <c r="G24" s="112">
        <v>74373761</v>
      </c>
      <c r="H24" s="112">
        <f t="shared" si="3"/>
        <v>25626239</v>
      </c>
      <c r="I24" s="258" t="s">
        <v>124</v>
      </c>
      <c r="J24" s="258" t="s">
        <v>125</v>
      </c>
      <c r="K24" s="113">
        <v>1</v>
      </c>
      <c r="L24" s="114">
        <v>0.16</v>
      </c>
      <c r="M24" s="113">
        <v>1</v>
      </c>
      <c r="N24" s="114">
        <v>0.16</v>
      </c>
      <c r="O24" s="113">
        <v>1</v>
      </c>
      <c r="P24" s="114">
        <v>0.16</v>
      </c>
      <c r="Q24" s="116">
        <v>0.48</v>
      </c>
      <c r="R24" s="80">
        <f t="shared" si="2"/>
        <v>74.373761000000002</v>
      </c>
      <c r="S24" s="80">
        <v>89</v>
      </c>
      <c r="T24" s="105">
        <f t="shared" si="4"/>
        <v>66.192647290000011</v>
      </c>
      <c r="U24" s="114" t="s">
        <v>126</v>
      </c>
      <c r="V24" s="13"/>
    </row>
    <row r="25" spans="1:22" ht="45" customHeight="1" x14ac:dyDescent="0.25">
      <c r="A25" s="239"/>
      <c r="B25" s="124" t="s">
        <v>127</v>
      </c>
      <c r="C25" s="110" t="s">
        <v>128</v>
      </c>
      <c r="D25" s="110">
        <v>510</v>
      </c>
      <c r="E25" s="111" t="s">
        <v>46</v>
      </c>
      <c r="F25" s="112">
        <v>30000000</v>
      </c>
      <c r="G25" s="112">
        <v>11870754</v>
      </c>
      <c r="H25" s="112">
        <f t="shared" si="3"/>
        <v>18129246</v>
      </c>
      <c r="I25" s="258"/>
      <c r="J25" s="258"/>
      <c r="K25" s="113">
        <v>1</v>
      </c>
      <c r="L25" s="114">
        <v>0.06</v>
      </c>
      <c r="M25" s="113">
        <v>1</v>
      </c>
      <c r="N25" s="114">
        <v>0.06</v>
      </c>
      <c r="O25" s="113">
        <v>2</v>
      </c>
      <c r="P25" s="114">
        <v>0.06</v>
      </c>
      <c r="Q25" s="116">
        <v>0.18</v>
      </c>
      <c r="R25" s="80">
        <f t="shared" si="2"/>
        <v>39.569179999999996</v>
      </c>
      <c r="S25" s="80">
        <v>44</v>
      </c>
      <c r="T25" s="105">
        <f t="shared" si="4"/>
        <v>17.410439199999999</v>
      </c>
      <c r="U25" s="114" t="s">
        <v>129</v>
      </c>
      <c r="V25" s="13"/>
    </row>
    <row r="26" spans="1:22" ht="60" customHeight="1" x14ac:dyDescent="0.25">
      <c r="A26" s="239"/>
      <c r="B26" s="109" t="s">
        <v>130</v>
      </c>
      <c r="C26" s="110" t="s">
        <v>131</v>
      </c>
      <c r="D26" s="110">
        <v>510</v>
      </c>
      <c r="E26" s="111" t="s">
        <v>46</v>
      </c>
      <c r="F26" s="112">
        <v>60000000</v>
      </c>
      <c r="G26" s="112">
        <v>0</v>
      </c>
      <c r="H26" s="112">
        <f t="shared" si="3"/>
        <v>60000000</v>
      </c>
      <c r="I26" s="258"/>
      <c r="J26" s="258"/>
      <c r="K26" s="113"/>
      <c r="L26" s="113"/>
      <c r="M26" s="113"/>
      <c r="N26" s="113"/>
      <c r="O26" s="113"/>
      <c r="P26" s="114"/>
      <c r="Q26" s="114">
        <v>0</v>
      </c>
      <c r="R26" s="80">
        <f t="shared" si="2"/>
        <v>0</v>
      </c>
      <c r="S26" s="80">
        <v>0</v>
      </c>
      <c r="T26" s="105">
        <f t="shared" si="4"/>
        <v>0</v>
      </c>
      <c r="U26" s="114" t="s">
        <v>132</v>
      </c>
      <c r="V26" s="13"/>
    </row>
    <row r="27" spans="1:22" ht="31.5" customHeight="1" x14ac:dyDescent="0.25">
      <c r="A27" s="257" t="s">
        <v>133</v>
      </c>
      <c r="B27" s="117" t="s">
        <v>134</v>
      </c>
      <c r="C27" s="118" t="s">
        <v>135</v>
      </c>
      <c r="D27" s="118">
        <v>510</v>
      </c>
      <c r="E27" s="122" t="s">
        <v>46</v>
      </c>
      <c r="F27" s="112">
        <v>0</v>
      </c>
      <c r="G27" s="112">
        <v>0</v>
      </c>
      <c r="H27" s="112">
        <f t="shared" si="3"/>
        <v>0</v>
      </c>
      <c r="I27" s="259" t="s">
        <v>136</v>
      </c>
      <c r="J27" s="259" t="s">
        <v>137</v>
      </c>
      <c r="K27" s="120"/>
      <c r="L27" s="120"/>
      <c r="M27" s="120"/>
      <c r="N27" s="120"/>
      <c r="O27" s="120">
        <v>1</v>
      </c>
      <c r="P27" s="121">
        <v>0.2</v>
      </c>
      <c r="Q27" s="116">
        <v>0.2</v>
      </c>
      <c r="R27" s="80">
        <v>0</v>
      </c>
      <c r="S27" s="80">
        <v>40</v>
      </c>
      <c r="T27" s="105">
        <f t="shared" si="4"/>
        <v>0</v>
      </c>
      <c r="U27" s="121" t="s">
        <v>138</v>
      </c>
      <c r="V27" s="13"/>
    </row>
    <row r="28" spans="1:22" ht="45" customHeight="1" x14ac:dyDescent="0.25">
      <c r="A28" s="257"/>
      <c r="B28" s="117" t="s">
        <v>139</v>
      </c>
      <c r="C28" s="118" t="s">
        <v>140</v>
      </c>
      <c r="D28" s="118">
        <v>510</v>
      </c>
      <c r="E28" s="122" t="s">
        <v>46</v>
      </c>
      <c r="F28" s="112">
        <v>45000000</v>
      </c>
      <c r="G28" s="112">
        <v>0</v>
      </c>
      <c r="H28" s="112">
        <f t="shared" si="3"/>
        <v>45000000</v>
      </c>
      <c r="I28" s="259"/>
      <c r="J28" s="259"/>
      <c r="K28" s="120"/>
      <c r="L28" s="120"/>
      <c r="M28" s="120"/>
      <c r="N28" s="120"/>
      <c r="O28" s="120"/>
      <c r="P28" s="120"/>
      <c r="Q28" s="121">
        <v>0</v>
      </c>
      <c r="R28" s="80">
        <f t="shared" si="2"/>
        <v>0</v>
      </c>
      <c r="S28" s="80">
        <v>0</v>
      </c>
      <c r="T28" s="105">
        <f t="shared" si="4"/>
        <v>0</v>
      </c>
      <c r="U28" s="121" t="s">
        <v>790</v>
      </c>
      <c r="V28" s="13"/>
    </row>
    <row r="29" spans="1:22" ht="45" customHeight="1" x14ac:dyDescent="0.25">
      <c r="A29" s="257"/>
      <c r="B29" s="117" t="s">
        <v>141</v>
      </c>
      <c r="C29" s="118" t="s">
        <v>142</v>
      </c>
      <c r="D29" s="118">
        <v>510</v>
      </c>
      <c r="E29" s="122" t="s">
        <v>46</v>
      </c>
      <c r="F29" s="112">
        <v>65000000</v>
      </c>
      <c r="G29" s="112">
        <v>0</v>
      </c>
      <c r="H29" s="112">
        <f t="shared" si="3"/>
        <v>65000000</v>
      </c>
      <c r="I29" s="259"/>
      <c r="J29" s="259"/>
      <c r="K29" s="120"/>
      <c r="L29" s="120"/>
      <c r="M29" s="120"/>
      <c r="N29" s="120"/>
      <c r="O29" s="120">
        <v>1</v>
      </c>
      <c r="P29" s="121">
        <v>0.2</v>
      </c>
      <c r="Q29" s="116">
        <v>0.2</v>
      </c>
      <c r="R29" s="80">
        <f t="shared" si="2"/>
        <v>0</v>
      </c>
      <c r="S29" s="80">
        <v>40</v>
      </c>
      <c r="T29" s="105">
        <f t="shared" si="4"/>
        <v>0</v>
      </c>
      <c r="U29" s="121" t="s">
        <v>138</v>
      </c>
      <c r="V29" s="13"/>
    </row>
    <row r="30" spans="1:22" ht="45" customHeight="1" x14ac:dyDescent="0.25">
      <c r="A30" s="260" t="s">
        <v>143</v>
      </c>
      <c r="B30" s="109" t="s">
        <v>144</v>
      </c>
      <c r="C30" s="125" t="s">
        <v>145</v>
      </c>
      <c r="D30" s="125">
        <v>510</v>
      </c>
      <c r="E30" s="123" t="s">
        <v>46</v>
      </c>
      <c r="F30" s="112">
        <v>2000000</v>
      </c>
      <c r="G30" s="112">
        <v>876100</v>
      </c>
      <c r="H30" s="112">
        <f t="shared" si="3"/>
        <v>1123900</v>
      </c>
      <c r="I30" s="261" t="s">
        <v>146</v>
      </c>
      <c r="J30" s="261" t="s">
        <v>147</v>
      </c>
      <c r="K30" s="126">
        <v>1</v>
      </c>
      <c r="L30" s="127">
        <v>0.2</v>
      </c>
      <c r="M30" s="126">
        <v>2</v>
      </c>
      <c r="N30" s="127">
        <v>0.25</v>
      </c>
      <c r="O30" s="126">
        <v>1</v>
      </c>
      <c r="P30" s="127">
        <v>0.2</v>
      </c>
      <c r="Q30" s="116">
        <v>0.65</v>
      </c>
      <c r="R30" s="80">
        <f t="shared" si="2"/>
        <v>43.805</v>
      </c>
      <c r="S30" s="80">
        <v>75</v>
      </c>
      <c r="T30" s="105">
        <f t="shared" si="4"/>
        <v>32.853749999999998</v>
      </c>
      <c r="U30" s="127" t="s">
        <v>148</v>
      </c>
      <c r="V30" s="13"/>
    </row>
    <row r="31" spans="1:22" ht="105" customHeight="1" x14ac:dyDescent="0.25">
      <c r="A31" s="260"/>
      <c r="B31" s="109" t="s">
        <v>149</v>
      </c>
      <c r="C31" s="125" t="s">
        <v>150</v>
      </c>
      <c r="D31" s="125">
        <v>510</v>
      </c>
      <c r="E31" s="123" t="s">
        <v>46</v>
      </c>
      <c r="F31" s="112">
        <v>61000000</v>
      </c>
      <c r="G31" s="112">
        <v>25219875</v>
      </c>
      <c r="H31" s="112">
        <f t="shared" si="3"/>
        <v>35780125</v>
      </c>
      <c r="I31" s="261"/>
      <c r="J31" s="261"/>
      <c r="K31" s="126">
        <v>1</v>
      </c>
      <c r="L31" s="127">
        <v>0.1</v>
      </c>
      <c r="M31" s="126">
        <v>2</v>
      </c>
      <c r="N31" s="127">
        <v>0.25</v>
      </c>
      <c r="O31" s="126">
        <v>1</v>
      </c>
      <c r="P31" s="127">
        <v>0.15</v>
      </c>
      <c r="Q31" s="116">
        <v>0.4</v>
      </c>
      <c r="R31" s="80">
        <f t="shared" si="2"/>
        <v>41.344057377049182</v>
      </c>
      <c r="S31" s="80">
        <v>80</v>
      </c>
      <c r="T31" s="105">
        <f t="shared" si="4"/>
        <v>33.075245901639349</v>
      </c>
      <c r="U31" s="127" t="s">
        <v>151</v>
      </c>
      <c r="V31" s="13"/>
    </row>
    <row r="32" spans="1:22" ht="54" customHeight="1" x14ac:dyDescent="0.25">
      <c r="A32" s="260"/>
      <c r="B32" s="109" t="s">
        <v>152</v>
      </c>
      <c r="C32" s="125" t="s">
        <v>153</v>
      </c>
      <c r="D32" s="125">
        <v>510</v>
      </c>
      <c r="E32" s="123" t="s">
        <v>46</v>
      </c>
      <c r="F32" s="112">
        <v>50000000</v>
      </c>
      <c r="G32" s="112">
        <v>10640000</v>
      </c>
      <c r="H32" s="112">
        <f t="shared" si="3"/>
        <v>39360000</v>
      </c>
      <c r="I32" s="261"/>
      <c r="J32" s="261"/>
      <c r="K32" s="126">
        <v>1</v>
      </c>
      <c r="L32" s="127">
        <v>0.1</v>
      </c>
      <c r="M32" s="126">
        <v>1</v>
      </c>
      <c r="N32" s="127">
        <v>0.1</v>
      </c>
      <c r="O32" s="126">
        <v>1</v>
      </c>
      <c r="P32" s="127">
        <v>0.15</v>
      </c>
      <c r="Q32" s="116">
        <v>0.35</v>
      </c>
      <c r="R32" s="80">
        <f t="shared" si="2"/>
        <v>21.279999999999998</v>
      </c>
      <c r="S32" s="80">
        <v>75</v>
      </c>
      <c r="T32" s="105">
        <f t="shared" si="4"/>
        <v>15.959999999999997</v>
      </c>
      <c r="U32" s="127" t="s">
        <v>154</v>
      </c>
      <c r="V32" s="13"/>
    </row>
    <row r="33" spans="1:22" ht="105" customHeight="1" x14ac:dyDescent="0.25">
      <c r="A33" s="260"/>
      <c r="B33" s="109" t="s">
        <v>155</v>
      </c>
      <c r="C33" s="125" t="s">
        <v>156</v>
      </c>
      <c r="D33" s="125">
        <v>510</v>
      </c>
      <c r="E33" s="123" t="s">
        <v>96</v>
      </c>
      <c r="F33" s="112">
        <v>13000000</v>
      </c>
      <c r="G33" s="112">
        <v>949220</v>
      </c>
      <c r="H33" s="112">
        <f t="shared" si="3"/>
        <v>12050780</v>
      </c>
      <c r="I33" s="261"/>
      <c r="J33" s="261"/>
      <c r="K33" s="126">
        <v>1</v>
      </c>
      <c r="L33" s="127">
        <v>0.1</v>
      </c>
      <c r="M33" s="126">
        <v>2</v>
      </c>
      <c r="N33" s="127">
        <v>0.15</v>
      </c>
      <c r="O33" s="126">
        <v>2</v>
      </c>
      <c r="P33" s="127">
        <v>0.15</v>
      </c>
      <c r="Q33" s="116">
        <v>0.4</v>
      </c>
      <c r="R33" s="80">
        <f t="shared" si="2"/>
        <v>7.3016923076923073</v>
      </c>
      <c r="S33" s="80">
        <v>90</v>
      </c>
      <c r="T33" s="105">
        <f t="shared" ref="T33" si="5">(R33*S33)/100</f>
        <v>6.5715230769230768</v>
      </c>
      <c r="U33" s="127" t="s">
        <v>157</v>
      </c>
      <c r="V33" s="13"/>
    </row>
    <row r="34" spans="1:22" ht="28.5" customHeight="1" x14ac:dyDescent="0.25">
      <c r="A34" s="254" t="s">
        <v>158</v>
      </c>
      <c r="B34" s="254"/>
      <c r="C34" s="254"/>
      <c r="D34" s="254"/>
      <c r="E34" s="20"/>
      <c r="F34" s="21">
        <f>SUM(F5:F33)</f>
        <v>1877108763</v>
      </c>
      <c r="G34" s="21">
        <f>SUM(G5:G33)</f>
        <v>955358031</v>
      </c>
      <c r="H34" s="21">
        <f>SUM(H5:H33)</f>
        <v>921750732</v>
      </c>
      <c r="I34" s="22"/>
      <c r="J34" s="22"/>
      <c r="K34" s="23"/>
      <c r="L34" s="23"/>
      <c r="M34" s="23"/>
      <c r="N34" s="23"/>
      <c r="O34" s="24"/>
      <c r="P34" s="24"/>
      <c r="Q34" s="24"/>
      <c r="R34" s="23"/>
      <c r="S34" s="23"/>
      <c r="T34" s="23"/>
      <c r="U34" s="23"/>
      <c r="V34" s="13"/>
    </row>
    <row r="35" spans="1:22" ht="27" customHeight="1" x14ac:dyDescent="0.25">
      <c r="A35" s="255" t="s">
        <v>159</v>
      </c>
      <c r="B35" s="255"/>
      <c r="C35" s="255"/>
      <c r="D35" s="255"/>
      <c r="E35" s="255"/>
      <c r="F35" s="255"/>
      <c r="G35" s="255"/>
      <c r="H35" s="255"/>
      <c r="I35" s="255"/>
      <c r="J35" s="255"/>
      <c r="K35" s="255"/>
      <c r="L35" s="255"/>
      <c r="M35" s="255"/>
      <c r="N35" s="255"/>
      <c r="O35" s="255"/>
      <c r="P35" s="255"/>
      <c r="Q35" s="255"/>
      <c r="R35" s="255"/>
      <c r="S35" s="255"/>
      <c r="T35" s="255"/>
      <c r="U35" s="255"/>
      <c r="V35" s="25"/>
    </row>
    <row r="36" spans="1:22" ht="45" customHeight="1" x14ac:dyDescent="0.25">
      <c r="A36" s="239" t="s">
        <v>160</v>
      </c>
      <c r="B36" s="124" t="s">
        <v>161</v>
      </c>
      <c r="C36" s="113" t="s">
        <v>162</v>
      </c>
      <c r="D36" s="113">
        <v>410</v>
      </c>
      <c r="E36" s="131" t="s">
        <v>163</v>
      </c>
      <c r="F36" s="132">
        <v>623820881</v>
      </c>
      <c r="G36" s="132">
        <v>611824441</v>
      </c>
      <c r="H36" s="132">
        <f t="shared" ref="H36:H67" si="6">F36-G36</f>
        <v>11996440</v>
      </c>
      <c r="I36" s="113" t="s">
        <v>164</v>
      </c>
      <c r="J36" s="113" t="s">
        <v>165</v>
      </c>
      <c r="K36" s="113">
        <v>1</v>
      </c>
      <c r="L36" s="113"/>
      <c r="M36" s="113">
        <v>1</v>
      </c>
      <c r="N36" s="113"/>
      <c r="O36" s="113">
        <v>2</v>
      </c>
      <c r="P36" s="133"/>
      <c r="Q36" s="134">
        <f>K36+M36+O36</f>
        <v>4</v>
      </c>
      <c r="R36" s="89">
        <f t="shared" ref="R36:R67" si="7">(G36/F36)*100</f>
        <v>98.076941576439467</v>
      </c>
      <c r="S36" s="89">
        <v>300</v>
      </c>
      <c r="T36" s="105">
        <f t="shared" ref="T36:T66" si="8">(R36*S36)/100</f>
        <v>294.23082472931839</v>
      </c>
      <c r="U36" s="15" t="s">
        <v>166</v>
      </c>
      <c r="V36" s="25"/>
    </row>
    <row r="37" spans="1:22" ht="42.75" customHeight="1" x14ac:dyDescent="0.25">
      <c r="A37" s="239"/>
      <c r="B37" s="124" t="s">
        <v>167</v>
      </c>
      <c r="C37" s="113" t="s">
        <v>168</v>
      </c>
      <c r="D37" s="113">
        <v>410</v>
      </c>
      <c r="E37" s="131" t="s">
        <v>163</v>
      </c>
      <c r="F37" s="132">
        <v>7649518</v>
      </c>
      <c r="G37" s="132">
        <v>7649518</v>
      </c>
      <c r="H37" s="132">
        <f t="shared" si="6"/>
        <v>0</v>
      </c>
      <c r="I37" s="113" t="s">
        <v>169</v>
      </c>
      <c r="J37" s="113" t="s">
        <v>170</v>
      </c>
      <c r="K37" s="113">
        <v>2</v>
      </c>
      <c r="L37" s="113"/>
      <c r="M37" s="113"/>
      <c r="N37" s="113"/>
      <c r="O37" s="113"/>
      <c r="P37" s="113"/>
      <c r="Q37" s="134">
        <f>K37+M37+O37</f>
        <v>2</v>
      </c>
      <c r="R37" s="89">
        <f t="shared" si="7"/>
        <v>100</v>
      </c>
      <c r="S37" s="89">
        <v>100</v>
      </c>
      <c r="T37" s="105">
        <f t="shared" si="8"/>
        <v>100</v>
      </c>
      <c r="U37" s="15" t="s">
        <v>171</v>
      </c>
      <c r="V37" s="25"/>
    </row>
    <row r="38" spans="1:22" ht="57" customHeight="1" x14ac:dyDescent="0.25">
      <c r="A38" s="239"/>
      <c r="B38" s="124" t="s">
        <v>172</v>
      </c>
      <c r="C38" s="113" t="s">
        <v>173</v>
      </c>
      <c r="D38" s="113">
        <v>410</v>
      </c>
      <c r="E38" s="131" t="s">
        <v>163</v>
      </c>
      <c r="F38" s="132">
        <v>174367823</v>
      </c>
      <c r="G38" s="132">
        <v>141979331</v>
      </c>
      <c r="H38" s="132">
        <f t="shared" si="6"/>
        <v>32388492</v>
      </c>
      <c r="I38" s="113" t="s">
        <v>174</v>
      </c>
      <c r="J38" s="113" t="s">
        <v>175</v>
      </c>
      <c r="K38" s="113">
        <v>2</v>
      </c>
      <c r="L38" s="113"/>
      <c r="M38" s="113"/>
      <c r="N38" s="113"/>
      <c r="O38" s="113">
        <v>3</v>
      </c>
      <c r="P38" s="113"/>
      <c r="Q38" s="113">
        <f>K38+M38+O38</f>
        <v>5</v>
      </c>
      <c r="R38" s="89">
        <f t="shared" si="7"/>
        <v>81.425189898711992</v>
      </c>
      <c r="S38" s="89">
        <v>650</v>
      </c>
      <c r="T38" s="105">
        <f t="shared" si="8"/>
        <v>529.26373434162792</v>
      </c>
      <c r="U38" s="15" t="s">
        <v>176</v>
      </c>
      <c r="V38" s="25"/>
    </row>
    <row r="39" spans="1:22" ht="31.5" customHeight="1" x14ac:dyDescent="0.25">
      <c r="A39" s="239" t="s">
        <v>177</v>
      </c>
      <c r="B39" s="124" t="s">
        <v>178</v>
      </c>
      <c r="C39" s="113" t="s">
        <v>179</v>
      </c>
      <c r="D39" s="113">
        <v>410</v>
      </c>
      <c r="E39" s="131" t="s">
        <v>163</v>
      </c>
      <c r="F39" s="132">
        <v>10000000</v>
      </c>
      <c r="G39" s="132">
        <v>0</v>
      </c>
      <c r="H39" s="132">
        <f t="shared" si="6"/>
        <v>10000000</v>
      </c>
      <c r="I39" s="113" t="s">
        <v>180</v>
      </c>
      <c r="J39" s="113" t="s">
        <v>181</v>
      </c>
      <c r="K39" s="113">
        <v>0</v>
      </c>
      <c r="L39" s="113"/>
      <c r="M39" s="113">
        <v>0</v>
      </c>
      <c r="N39" s="113"/>
      <c r="O39" s="113">
        <v>0</v>
      </c>
      <c r="P39" s="113"/>
      <c r="Q39" s="113">
        <v>0</v>
      </c>
      <c r="R39" s="89">
        <f t="shared" si="7"/>
        <v>0</v>
      </c>
      <c r="S39" s="89">
        <v>0</v>
      </c>
      <c r="T39" s="105">
        <f t="shared" si="8"/>
        <v>0</v>
      </c>
      <c r="U39" s="15"/>
      <c r="V39" s="25"/>
    </row>
    <row r="40" spans="1:22" ht="42.75" customHeight="1" x14ac:dyDescent="0.25">
      <c r="A40" s="239"/>
      <c r="B40" s="124" t="s">
        <v>182</v>
      </c>
      <c r="C40" s="113" t="s">
        <v>183</v>
      </c>
      <c r="D40" s="113">
        <v>410</v>
      </c>
      <c r="E40" s="131" t="s">
        <v>163</v>
      </c>
      <c r="F40" s="132">
        <v>180844085</v>
      </c>
      <c r="G40" s="132">
        <v>92697557</v>
      </c>
      <c r="H40" s="132">
        <f t="shared" si="6"/>
        <v>88146528</v>
      </c>
      <c r="I40" s="113" t="s">
        <v>146</v>
      </c>
      <c r="J40" s="113" t="s">
        <v>184</v>
      </c>
      <c r="K40" s="113">
        <v>0</v>
      </c>
      <c r="L40" s="113"/>
      <c r="M40" s="113">
        <v>0</v>
      </c>
      <c r="N40" s="113"/>
      <c r="O40" s="113">
        <v>0</v>
      </c>
      <c r="P40" s="113"/>
      <c r="Q40" s="113">
        <v>0</v>
      </c>
      <c r="R40" s="89">
        <f t="shared" si="7"/>
        <v>51.258274220027708</v>
      </c>
      <c r="S40" s="89">
        <v>100</v>
      </c>
      <c r="T40" s="105">
        <f t="shared" si="8"/>
        <v>51.258274220027708</v>
      </c>
      <c r="U40" s="15"/>
      <c r="V40" s="25"/>
    </row>
    <row r="41" spans="1:22" ht="31.5" customHeight="1" x14ac:dyDescent="0.25">
      <c r="A41" s="239"/>
      <c r="B41" s="124" t="s">
        <v>185</v>
      </c>
      <c r="C41" s="113" t="s">
        <v>186</v>
      </c>
      <c r="D41" s="113">
        <v>410</v>
      </c>
      <c r="E41" s="131" t="s">
        <v>163</v>
      </c>
      <c r="F41" s="132">
        <v>10000000</v>
      </c>
      <c r="G41" s="132">
        <v>1064000</v>
      </c>
      <c r="H41" s="132">
        <f t="shared" si="6"/>
        <v>8936000</v>
      </c>
      <c r="I41" s="113" t="s">
        <v>187</v>
      </c>
      <c r="J41" s="113" t="s">
        <v>188</v>
      </c>
      <c r="K41" s="113">
        <v>0</v>
      </c>
      <c r="L41" s="113"/>
      <c r="M41" s="113">
        <v>0</v>
      </c>
      <c r="N41" s="113"/>
      <c r="O41" s="113">
        <v>0</v>
      </c>
      <c r="P41" s="113"/>
      <c r="Q41" s="113">
        <v>0</v>
      </c>
      <c r="R41" s="89">
        <f t="shared" si="7"/>
        <v>10.639999999999999</v>
      </c>
      <c r="S41" s="89">
        <v>0</v>
      </c>
      <c r="T41" s="105">
        <f t="shared" si="8"/>
        <v>0</v>
      </c>
      <c r="U41" s="15"/>
      <c r="V41" s="25"/>
    </row>
    <row r="42" spans="1:22" ht="42.75" customHeight="1" x14ac:dyDescent="0.25">
      <c r="A42" s="239"/>
      <c r="B42" s="124" t="s">
        <v>189</v>
      </c>
      <c r="C42" s="113" t="s">
        <v>190</v>
      </c>
      <c r="D42" s="113">
        <v>410</v>
      </c>
      <c r="E42" s="131" t="s">
        <v>163</v>
      </c>
      <c r="F42" s="132">
        <v>10000000</v>
      </c>
      <c r="G42" s="132">
        <v>6500000</v>
      </c>
      <c r="H42" s="132">
        <f t="shared" si="6"/>
        <v>3500000</v>
      </c>
      <c r="I42" s="113" t="s">
        <v>191</v>
      </c>
      <c r="J42" s="113" t="s">
        <v>192</v>
      </c>
      <c r="K42" s="113">
        <v>0</v>
      </c>
      <c r="L42" s="113"/>
      <c r="M42" s="113">
        <v>0</v>
      </c>
      <c r="N42" s="113"/>
      <c r="O42" s="113">
        <v>0</v>
      </c>
      <c r="P42" s="113"/>
      <c r="Q42" s="113">
        <v>0</v>
      </c>
      <c r="R42" s="89">
        <f t="shared" si="7"/>
        <v>65</v>
      </c>
      <c r="S42" s="89">
        <v>0</v>
      </c>
      <c r="T42" s="105">
        <f t="shared" si="8"/>
        <v>0</v>
      </c>
      <c r="U42" s="15"/>
      <c r="V42" s="25"/>
    </row>
    <row r="43" spans="1:22" ht="31.5" customHeight="1" x14ac:dyDescent="0.25">
      <c r="A43" s="239"/>
      <c r="B43" s="124" t="s">
        <v>193</v>
      </c>
      <c r="C43" s="113" t="s">
        <v>194</v>
      </c>
      <c r="D43" s="113">
        <v>410</v>
      </c>
      <c r="E43" s="131" t="s">
        <v>195</v>
      </c>
      <c r="F43" s="132">
        <v>50977063</v>
      </c>
      <c r="G43" s="132">
        <v>42722628</v>
      </c>
      <c r="H43" s="132">
        <f t="shared" si="6"/>
        <v>8254435</v>
      </c>
      <c r="I43" s="113" t="s">
        <v>196</v>
      </c>
      <c r="J43" s="113" t="s">
        <v>197</v>
      </c>
      <c r="K43" s="113">
        <v>0</v>
      </c>
      <c r="L43" s="113"/>
      <c r="M43" s="113">
        <v>0</v>
      </c>
      <c r="N43" s="113"/>
      <c r="O43" s="113">
        <v>0</v>
      </c>
      <c r="P43" s="113"/>
      <c r="Q43" s="113">
        <v>0</v>
      </c>
      <c r="R43" s="89">
        <f t="shared" si="7"/>
        <v>83.80755085870679</v>
      </c>
      <c r="S43" s="89">
        <v>0</v>
      </c>
      <c r="T43" s="105">
        <f t="shared" si="8"/>
        <v>0</v>
      </c>
      <c r="U43" s="15"/>
      <c r="V43" s="25"/>
    </row>
    <row r="44" spans="1:22" ht="42.75" customHeight="1" x14ac:dyDescent="0.25">
      <c r="A44" s="239"/>
      <c r="B44" s="124" t="s">
        <v>198</v>
      </c>
      <c r="C44" s="113" t="s">
        <v>199</v>
      </c>
      <c r="D44" s="113">
        <v>410</v>
      </c>
      <c r="E44" s="131" t="s">
        <v>163</v>
      </c>
      <c r="F44" s="132">
        <v>70000000</v>
      </c>
      <c r="G44" s="132">
        <v>69605000</v>
      </c>
      <c r="H44" s="132">
        <f t="shared" si="6"/>
        <v>395000</v>
      </c>
      <c r="I44" s="113" t="s">
        <v>200</v>
      </c>
      <c r="J44" s="113" t="s">
        <v>201</v>
      </c>
      <c r="K44" s="113">
        <v>0</v>
      </c>
      <c r="L44" s="113"/>
      <c r="M44" s="113">
        <v>0</v>
      </c>
      <c r="N44" s="113"/>
      <c r="O44" s="113">
        <v>0</v>
      </c>
      <c r="P44" s="113"/>
      <c r="Q44" s="113">
        <v>0</v>
      </c>
      <c r="R44" s="89">
        <f t="shared" si="7"/>
        <v>99.435714285714283</v>
      </c>
      <c r="S44" s="89">
        <v>585</v>
      </c>
      <c r="T44" s="105">
        <f t="shared" si="8"/>
        <v>581.6989285714285</v>
      </c>
      <c r="U44" s="15"/>
      <c r="V44" s="25"/>
    </row>
    <row r="45" spans="1:22" ht="31.5" customHeight="1" x14ac:dyDescent="0.25">
      <c r="A45" s="239" t="s">
        <v>202</v>
      </c>
      <c r="B45" s="124" t="s">
        <v>203</v>
      </c>
      <c r="C45" s="113" t="s">
        <v>204</v>
      </c>
      <c r="D45" s="113">
        <v>410</v>
      </c>
      <c r="E45" s="131" t="s">
        <v>163</v>
      </c>
      <c r="F45" s="132">
        <v>54422671</v>
      </c>
      <c r="G45" s="132">
        <v>39121546</v>
      </c>
      <c r="H45" s="132">
        <f t="shared" si="6"/>
        <v>15301125</v>
      </c>
      <c r="I45" s="113" t="s">
        <v>205</v>
      </c>
      <c r="J45" s="113" t="s">
        <v>206</v>
      </c>
      <c r="K45" s="113">
        <v>1</v>
      </c>
      <c r="L45" s="113"/>
      <c r="M45" s="113">
        <v>0</v>
      </c>
      <c r="N45" s="113"/>
      <c r="O45" s="113"/>
      <c r="P45" s="133"/>
      <c r="Q45" s="134">
        <f t="shared" ref="Q45:Q52" si="9">K45+M45+O45</f>
        <v>1</v>
      </c>
      <c r="R45" s="89">
        <f t="shared" si="7"/>
        <v>71.884648954477086</v>
      </c>
      <c r="S45" s="89">
        <v>26</v>
      </c>
      <c r="T45" s="105">
        <f t="shared" si="8"/>
        <v>18.690008728164045</v>
      </c>
      <c r="U45" s="15" t="s">
        <v>207</v>
      </c>
      <c r="V45" s="25"/>
    </row>
    <row r="46" spans="1:22" ht="45" customHeight="1" x14ac:dyDescent="0.25">
      <c r="A46" s="239"/>
      <c r="B46" s="124" t="s">
        <v>208</v>
      </c>
      <c r="C46" s="113" t="s">
        <v>209</v>
      </c>
      <c r="D46" s="113">
        <v>410</v>
      </c>
      <c r="E46" s="131" t="s">
        <v>163</v>
      </c>
      <c r="F46" s="132">
        <v>47081930</v>
      </c>
      <c r="G46" s="132">
        <v>24645401</v>
      </c>
      <c r="H46" s="132">
        <f t="shared" si="6"/>
        <v>22436529</v>
      </c>
      <c r="I46" s="113" t="s">
        <v>210</v>
      </c>
      <c r="J46" s="113" t="s">
        <v>210</v>
      </c>
      <c r="K46" s="113">
        <v>1</v>
      </c>
      <c r="L46" s="113"/>
      <c r="M46" s="113">
        <v>0</v>
      </c>
      <c r="N46" s="113"/>
      <c r="O46" s="113">
        <v>0</v>
      </c>
      <c r="P46" s="133"/>
      <c r="Q46" s="134">
        <f t="shared" si="9"/>
        <v>1</v>
      </c>
      <c r="R46" s="89">
        <f t="shared" si="7"/>
        <v>52.345774695302424</v>
      </c>
      <c r="S46" s="89">
        <v>107</v>
      </c>
      <c r="T46" s="105">
        <f t="shared" si="8"/>
        <v>56.009978923973591</v>
      </c>
      <c r="U46" s="15" t="s">
        <v>211</v>
      </c>
      <c r="V46" s="25"/>
    </row>
    <row r="47" spans="1:22" ht="180" customHeight="1" x14ac:dyDescent="0.25">
      <c r="A47" s="239"/>
      <c r="B47" s="124" t="s">
        <v>212</v>
      </c>
      <c r="C47" s="113" t="s">
        <v>213</v>
      </c>
      <c r="D47" s="113">
        <v>410</v>
      </c>
      <c r="E47" s="135" t="s">
        <v>214</v>
      </c>
      <c r="F47" s="132">
        <v>8000000</v>
      </c>
      <c r="G47" s="132">
        <v>6478000</v>
      </c>
      <c r="H47" s="132">
        <f t="shared" si="6"/>
        <v>1522000</v>
      </c>
      <c r="I47" s="113"/>
      <c r="J47" s="113"/>
      <c r="K47" s="113">
        <v>1</v>
      </c>
      <c r="L47" s="113"/>
      <c r="M47" s="113">
        <v>0</v>
      </c>
      <c r="N47" s="113"/>
      <c r="O47" s="113">
        <v>0</v>
      </c>
      <c r="P47" s="133"/>
      <c r="Q47" s="134">
        <f t="shared" si="9"/>
        <v>1</v>
      </c>
      <c r="R47" s="89">
        <f t="shared" si="7"/>
        <v>80.974999999999994</v>
      </c>
      <c r="S47" s="89">
        <v>90</v>
      </c>
      <c r="T47" s="105">
        <f t="shared" si="8"/>
        <v>72.877499999999998</v>
      </c>
      <c r="U47" s="26" t="s">
        <v>215</v>
      </c>
      <c r="V47" s="25"/>
    </row>
    <row r="48" spans="1:22" ht="42.75" customHeight="1" x14ac:dyDescent="0.25">
      <c r="A48" s="239"/>
      <c r="B48" s="124" t="s">
        <v>216</v>
      </c>
      <c r="C48" s="113" t="s">
        <v>217</v>
      </c>
      <c r="D48" s="113">
        <v>410</v>
      </c>
      <c r="E48" s="131" t="s">
        <v>163</v>
      </c>
      <c r="F48" s="132">
        <v>146000000</v>
      </c>
      <c r="G48" s="132">
        <v>142910666</v>
      </c>
      <c r="H48" s="132">
        <f t="shared" si="6"/>
        <v>3089334</v>
      </c>
      <c r="I48" s="113" t="s">
        <v>218</v>
      </c>
      <c r="J48" s="113" t="s">
        <v>219</v>
      </c>
      <c r="K48" s="113">
        <v>0</v>
      </c>
      <c r="L48" s="113"/>
      <c r="M48" s="113">
        <v>0</v>
      </c>
      <c r="N48" s="113"/>
      <c r="O48" s="113">
        <v>0</v>
      </c>
      <c r="P48" s="133"/>
      <c r="Q48" s="113">
        <f t="shared" si="9"/>
        <v>0</v>
      </c>
      <c r="R48" s="89">
        <f t="shared" si="7"/>
        <v>97.884017808219184</v>
      </c>
      <c r="S48" s="89">
        <v>650</v>
      </c>
      <c r="T48" s="105">
        <f t="shared" si="8"/>
        <v>636.24611575342465</v>
      </c>
      <c r="U48" s="15"/>
      <c r="V48" s="25"/>
    </row>
    <row r="49" spans="1:22" ht="31.5" customHeight="1" x14ac:dyDescent="0.25">
      <c r="A49" s="239" t="s">
        <v>220</v>
      </c>
      <c r="B49" s="124" t="s">
        <v>221</v>
      </c>
      <c r="C49" s="113" t="s">
        <v>222</v>
      </c>
      <c r="D49" s="113">
        <v>410</v>
      </c>
      <c r="E49" s="131" t="s">
        <v>163</v>
      </c>
      <c r="F49" s="132">
        <v>614881000</v>
      </c>
      <c r="G49" s="132">
        <v>460457196</v>
      </c>
      <c r="H49" s="132">
        <f t="shared" si="6"/>
        <v>154423804</v>
      </c>
      <c r="I49" s="113" t="s">
        <v>223</v>
      </c>
      <c r="J49" s="113" t="s">
        <v>224</v>
      </c>
      <c r="K49" s="113">
        <v>0</v>
      </c>
      <c r="L49" s="113"/>
      <c r="M49" s="113">
        <v>0</v>
      </c>
      <c r="N49" s="113"/>
      <c r="O49" s="113">
        <v>0</v>
      </c>
      <c r="P49" s="133"/>
      <c r="Q49" s="113">
        <f t="shared" si="9"/>
        <v>0</v>
      </c>
      <c r="R49" s="89">
        <f t="shared" si="7"/>
        <v>74.885578835579565</v>
      </c>
      <c r="S49" s="89">
        <v>132</v>
      </c>
      <c r="T49" s="105">
        <f t="shared" si="8"/>
        <v>98.848964062965024</v>
      </c>
      <c r="U49" s="15"/>
      <c r="V49" s="25"/>
    </row>
    <row r="50" spans="1:22" ht="31.5" customHeight="1" x14ac:dyDescent="0.25">
      <c r="A50" s="239"/>
      <c r="B50" s="124" t="s">
        <v>225</v>
      </c>
      <c r="C50" s="113" t="s">
        <v>226</v>
      </c>
      <c r="D50" s="113">
        <v>410</v>
      </c>
      <c r="E50" s="131" t="s">
        <v>163</v>
      </c>
      <c r="F50" s="132">
        <v>20000000</v>
      </c>
      <c r="G50" s="132">
        <v>18550000</v>
      </c>
      <c r="H50" s="132">
        <f t="shared" si="6"/>
        <v>1450000</v>
      </c>
      <c r="I50" s="113" t="s">
        <v>227</v>
      </c>
      <c r="J50" s="113" t="s">
        <v>227</v>
      </c>
      <c r="K50" s="113">
        <v>1</v>
      </c>
      <c r="L50" s="113"/>
      <c r="M50" s="113">
        <v>0</v>
      </c>
      <c r="N50" s="113"/>
      <c r="O50" s="113">
        <v>0</v>
      </c>
      <c r="P50" s="133"/>
      <c r="Q50" s="134">
        <f t="shared" si="9"/>
        <v>1</v>
      </c>
      <c r="R50" s="89">
        <f t="shared" si="7"/>
        <v>92.75</v>
      </c>
      <c r="S50" s="89">
        <v>100</v>
      </c>
      <c r="T50" s="105">
        <f t="shared" si="8"/>
        <v>92.75</v>
      </c>
      <c r="U50" s="15"/>
      <c r="V50" s="25"/>
    </row>
    <row r="51" spans="1:22" ht="42.75" customHeight="1" x14ac:dyDescent="0.25">
      <c r="A51" s="239"/>
      <c r="B51" s="124" t="s">
        <v>228</v>
      </c>
      <c r="C51" s="113" t="s">
        <v>229</v>
      </c>
      <c r="D51" s="113">
        <v>410</v>
      </c>
      <c r="E51" s="131" t="s">
        <v>230</v>
      </c>
      <c r="F51" s="132">
        <v>31500000</v>
      </c>
      <c r="G51" s="132">
        <v>8774500</v>
      </c>
      <c r="H51" s="132">
        <f t="shared" si="6"/>
        <v>22725500</v>
      </c>
      <c r="I51" s="113"/>
      <c r="J51" s="113"/>
      <c r="K51" s="113">
        <v>0</v>
      </c>
      <c r="L51" s="113"/>
      <c r="M51" s="113">
        <v>0</v>
      </c>
      <c r="N51" s="113"/>
      <c r="O51" s="113">
        <v>0</v>
      </c>
      <c r="P51" s="133"/>
      <c r="Q51" s="113">
        <f t="shared" si="9"/>
        <v>0</v>
      </c>
      <c r="R51" s="89">
        <f t="shared" si="7"/>
        <v>27.855555555555554</v>
      </c>
      <c r="S51" s="27">
        <v>0</v>
      </c>
      <c r="T51" s="105">
        <f t="shared" si="8"/>
        <v>0</v>
      </c>
      <c r="U51" s="15" t="s">
        <v>229</v>
      </c>
      <c r="V51" s="25"/>
    </row>
    <row r="52" spans="1:22" ht="38.25" customHeight="1" x14ac:dyDescent="0.25">
      <c r="A52" s="239"/>
      <c r="B52" s="124" t="s">
        <v>231</v>
      </c>
      <c r="C52" s="113" t="s">
        <v>232</v>
      </c>
      <c r="D52" s="113">
        <v>410</v>
      </c>
      <c r="E52" s="131" t="s">
        <v>233</v>
      </c>
      <c r="F52" s="132">
        <v>7000000</v>
      </c>
      <c r="G52" s="132">
        <v>0</v>
      </c>
      <c r="H52" s="132">
        <f t="shared" si="6"/>
        <v>7000000</v>
      </c>
      <c r="I52" s="113"/>
      <c r="J52" s="113"/>
      <c r="K52" s="113">
        <v>0</v>
      </c>
      <c r="L52" s="113"/>
      <c r="M52" s="113">
        <v>0</v>
      </c>
      <c r="N52" s="113"/>
      <c r="O52" s="113">
        <v>0</v>
      </c>
      <c r="P52" s="133"/>
      <c r="Q52" s="113">
        <f t="shared" si="9"/>
        <v>0</v>
      </c>
      <c r="R52" s="89">
        <f t="shared" si="7"/>
        <v>0</v>
      </c>
      <c r="S52" s="27">
        <v>0</v>
      </c>
      <c r="T52" s="105">
        <f t="shared" si="8"/>
        <v>0</v>
      </c>
      <c r="U52" s="15"/>
      <c r="V52" s="25"/>
    </row>
    <row r="53" spans="1:22" ht="38.25" customHeight="1" x14ac:dyDescent="0.25">
      <c r="A53" s="239"/>
      <c r="B53" s="136" t="s">
        <v>234</v>
      </c>
      <c r="C53" s="134" t="s">
        <v>235</v>
      </c>
      <c r="D53" s="137">
        <v>410</v>
      </c>
      <c r="E53" s="138" t="s">
        <v>163</v>
      </c>
      <c r="F53" s="139">
        <v>700000000</v>
      </c>
      <c r="G53" s="139">
        <v>478086868</v>
      </c>
      <c r="H53" s="139">
        <f t="shared" si="6"/>
        <v>221913132</v>
      </c>
      <c r="I53" s="113"/>
      <c r="J53" s="113"/>
      <c r="K53" s="113"/>
      <c r="L53" s="113"/>
      <c r="M53" s="113"/>
      <c r="N53" s="113"/>
      <c r="O53" s="113"/>
      <c r="P53" s="133"/>
      <c r="Q53" s="113"/>
      <c r="R53" s="89">
        <f t="shared" si="7"/>
        <v>68.298124000000001</v>
      </c>
      <c r="S53" s="89">
        <v>0</v>
      </c>
      <c r="T53" s="105">
        <f t="shared" si="8"/>
        <v>0</v>
      </c>
      <c r="U53" s="15"/>
      <c r="V53" s="25"/>
    </row>
    <row r="54" spans="1:22" ht="60" customHeight="1" x14ac:dyDescent="0.25">
      <c r="A54" s="239" t="s">
        <v>236</v>
      </c>
      <c r="B54" s="124" t="s">
        <v>237</v>
      </c>
      <c r="C54" s="113" t="s">
        <v>238</v>
      </c>
      <c r="D54" s="113">
        <v>410</v>
      </c>
      <c r="E54" s="131" t="s">
        <v>239</v>
      </c>
      <c r="F54" s="132">
        <v>6000000</v>
      </c>
      <c r="G54" s="132">
        <v>237292</v>
      </c>
      <c r="H54" s="132">
        <f t="shared" si="6"/>
        <v>5762708</v>
      </c>
      <c r="I54" s="113"/>
      <c r="J54" s="113"/>
      <c r="K54" s="126">
        <v>2</v>
      </c>
      <c r="L54" s="126"/>
      <c r="M54" s="126">
        <v>0</v>
      </c>
      <c r="N54" s="113"/>
      <c r="O54" s="113">
        <v>0</v>
      </c>
      <c r="P54" s="133"/>
      <c r="Q54" s="134">
        <f t="shared" ref="Q54:Q59" si="10">K54+M54+O54</f>
        <v>2</v>
      </c>
      <c r="R54" s="89">
        <f t="shared" si="7"/>
        <v>3.9548666666666668</v>
      </c>
      <c r="S54" s="89">
        <v>2</v>
      </c>
      <c r="T54" s="105">
        <f t="shared" si="8"/>
        <v>7.9097333333333339E-2</v>
      </c>
      <c r="U54" s="15" t="s">
        <v>240</v>
      </c>
      <c r="V54" s="25"/>
    </row>
    <row r="55" spans="1:22" ht="31.5" customHeight="1" x14ac:dyDescent="0.25">
      <c r="A55" s="239"/>
      <c r="B55" s="124" t="s">
        <v>241</v>
      </c>
      <c r="C55" s="113" t="s">
        <v>242</v>
      </c>
      <c r="D55" s="113">
        <v>410</v>
      </c>
      <c r="E55" s="131" t="s">
        <v>163</v>
      </c>
      <c r="F55" s="132">
        <v>117440037</v>
      </c>
      <c r="G55" s="132">
        <v>68304224</v>
      </c>
      <c r="H55" s="132">
        <f t="shared" si="6"/>
        <v>49135813</v>
      </c>
      <c r="I55" s="113" t="s">
        <v>243</v>
      </c>
      <c r="J55" s="113" t="s">
        <v>244</v>
      </c>
      <c r="K55" s="113">
        <v>1</v>
      </c>
      <c r="L55" s="113"/>
      <c r="M55" s="113">
        <v>0</v>
      </c>
      <c r="N55" s="113"/>
      <c r="O55" s="113">
        <v>0</v>
      </c>
      <c r="P55" s="133"/>
      <c r="Q55" s="134">
        <f t="shared" si="10"/>
        <v>1</v>
      </c>
      <c r="R55" s="89">
        <f t="shared" si="7"/>
        <v>58.160935354609947</v>
      </c>
      <c r="S55" s="89">
        <v>500</v>
      </c>
      <c r="T55" s="105">
        <f t="shared" si="8"/>
        <v>290.80467677304972</v>
      </c>
      <c r="U55" s="15" t="s">
        <v>245</v>
      </c>
      <c r="V55" s="25"/>
    </row>
    <row r="56" spans="1:22" ht="60" customHeight="1" x14ac:dyDescent="0.25">
      <c r="A56" s="239"/>
      <c r="B56" s="124" t="s">
        <v>246</v>
      </c>
      <c r="C56" s="113" t="s">
        <v>235</v>
      </c>
      <c r="D56" s="113">
        <v>410</v>
      </c>
      <c r="E56" s="131" t="s">
        <v>163</v>
      </c>
      <c r="F56" s="132">
        <v>2804013680</v>
      </c>
      <c r="G56" s="132">
        <v>777018788</v>
      </c>
      <c r="H56" s="132">
        <f t="shared" si="6"/>
        <v>2026994892</v>
      </c>
      <c r="I56" s="113" t="s">
        <v>247</v>
      </c>
      <c r="J56" s="113" t="s">
        <v>248</v>
      </c>
      <c r="K56" s="113">
        <v>0</v>
      </c>
      <c r="L56" s="113"/>
      <c r="M56" s="113">
        <v>1</v>
      </c>
      <c r="N56" s="113"/>
      <c r="O56" s="113">
        <v>1</v>
      </c>
      <c r="P56" s="133"/>
      <c r="Q56" s="134">
        <f t="shared" si="10"/>
        <v>2</v>
      </c>
      <c r="R56" s="89">
        <f t="shared" si="7"/>
        <v>27.710948542875869</v>
      </c>
      <c r="S56" s="89">
        <v>200</v>
      </c>
      <c r="T56" s="105">
        <f t="shared" si="8"/>
        <v>55.421897085751738</v>
      </c>
      <c r="U56" s="15" t="s">
        <v>249</v>
      </c>
      <c r="V56" s="25"/>
    </row>
    <row r="57" spans="1:22" ht="31.5" customHeight="1" x14ac:dyDescent="0.25">
      <c r="A57" s="239" t="s">
        <v>250</v>
      </c>
      <c r="B57" s="124" t="s">
        <v>251</v>
      </c>
      <c r="C57" s="113" t="s">
        <v>252</v>
      </c>
      <c r="D57" s="113">
        <v>410</v>
      </c>
      <c r="E57" s="131" t="s">
        <v>163</v>
      </c>
      <c r="F57" s="132">
        <v>35000000</v>
      </c>
      <c r="G57" s="132">
        <v>35000000</v>
      </c>
      <c r="H57" s="132">
        <f t="shared" si="6"/>
        <v>0</v>
      </c>
      <c r="I57" s="113" t="s">
        <v>253</v>
      </c>
      <c r="J57" s="113" t="s">
        <v>254</v>
      </c>
      <c r="K57" s="113">
        <v>0</v>
      </c>
      <c r="L57" s="113"/>
      <c r="M57" s="113">
        <v>0</v>
      </c>
      <c r="N57" s="113"/>
      <c r="O57" s="113">
        <v>0</v>
      </c>
      <c r="P57" s="133"/>
      <c r="Q57" s="113">
        <f t="shared" si="10"/>
        <v>0</v>
      </c>
      <c r="R57" s="89">
        <f t="shared" si="7"/>
        <v>100</v>
      </c>
      <c r="S57" s="89">
        <v>60</v>
      </c>
      <c r="T57" s="105">
        <f t="shared" si="8"/>
        <v>60</v>
      </c>
      <c r="U57" s="15"/>
      <c r="V57" s="25"/>
    </row>
    <row r="58" spans="1:22" ht="31.5" customHeight="1" x14ac:dyDescent="0.25">
      <c r="A58" s="239"/>
      <c r="B58" s="124" t="s">
        <v>255</v>
      </c>
      <c r="C58" s="113" t="s">
        <v>256</v>
      </c>
      <c r="D58" s="113">
        <v>410</v>
      </c>
      <c r="E58" s="131" t="s">
        <v>163</v>
      </c>
      <c r="F58" s="132">
        <v>15000000</v>
      </c>
      <c r="G58" s="132">
        <v>14594526</v>
      </c>
      <c r="H58" s="132">
        <f t="shared" si="6"/>
        <v>405474</v>
      </c>
      <c r="I58" s="113" t="s">
        <v>253</v>
      </c>
      <c r="J58" s="113" t="s">
        <v>254</v>
      </c>
      <c r="K58" s="113">
        <v>0</v>
      </c>
      <c r="L58" s="113"/>
      <c r="M58" s="113">
        <v>0</v>
      </c>
      <c r="N58" s="113"/>
      <c r="O58" s="113">
        <v>0</v>
      </c>
      <c r="P58" s="133"/>
      <c r="Q58" s="113">
        <f t="shared" si="10"/>
        <v>0</v>
      </c>
      <c r="R58" s="89">
        <f t="shared" si="7"/>
        <v>97.296839999999989</v>
      </c>
      <c r="S58" s="89">
        <v>60</v>
      </c>
      <c r="T58" s="105">
        <f t="shared" si="8"/>
        <v>58.378103999999993</v>
      </c>
      <c r="U58" s="15"/>
      <c r="V58" s="25"/>
    </row>
    <row r="59" spans="1:22" ht="126" customHeight="1" x14ac:dyDescent="0.25">
      <c r="A59" s="239" t="s">
        <v>257</v>
      </c>
      <c r="B59" s="124" t="s">
        <v>258</v>
      </c>
      <c r="C59" s="113" t="s">
        <v>259</v>
      </c>
      <c r="D59" s="113">
        <v>410</v>
      </c>
      <c r="E59" s="131" t="s">
        <v>260</v>
      </c>
      <c r="F59" s="132">
        <v>343263290</v>
      </c>
      <c r="G59" s="132">
        <v>129011140</v>
      </c>
      <c r="H59" s="132">
        <f t="shared" si="6"/>
        <v>214252150</v>
      </c>
      <c r="I59" s="113" t="s">
        <v>261</v>
      </c>
      <c r="J59" s="113" t="s">
        <v>262</v>
      </c>
      <c r="K59" s="113">
        <v>0</v>
      </c>
      <c r="L59" s="113"/>
      <c r="M59" s="113">
        <v>0</v>
      </c>
      <c r="N59" s="113"/>
      <c r="O59" s="113">
        <v>0</v>
      </c>
      <c r="P59" s="133"/>
      <c r="Q59" s="113">
        <f t="shared" si="10"/>
        <v>0</v>
      </c>
      <c r="R59" s="89">
        <f t="shared" si="7"/>
        <v>37.583727639503778</v>
      </c>
      <c r="S59" s="89">
        <v>300</v>
      </c>
      <c r="T59" s="105">
        <f t="shared" si="8"/>
        <v>112.75118291851133</v>
      </c>
      <c r="U59" s="15"/>
      <c r="V59" s="25"/>
    </row>
    <row r="60" spans="1:22" ht="51" customHeight="1" x14ac:dyDescent="0.25">
      <c r="A60" s="239"/>
      <c r="B60" s="136" t="s">
        <v>263</v>
      </c>
      <c r="C60" s="137" t="s">
        <v>264</v>
      </c>
      <c r="D60" s="137">
        <v>410</v>
      </c>
      <c r="E60" s="138" t="s">
        <v>214</v>
      </c>
      <c r="F60" s="139">
        <v>2000000</v>
      </c>
      <c r="G60" s="139">
        <v>0</v>
      </c>
      <c r="H60" s="139">
        <f t="shared" si="6"/>
        <v>2000000</v>
      </c>
      <c r="I60" s="113"/>
      <c r="J60" s="113"/>
      <c r="K60" s="113"/>
      <c r="L60" s="113"/>
      <c r="M60" s="113"/>
      <c r="N60" s="113"/>
      <c r="O60" s="113"/>
      <c r="P60" s="133"/>
      <c r="Q60" s="113"/>
      <c r="R60" s="89">
        <f t="shared" si="7"/>
        <v>0</v>
      </c>
      <c r="S60" s="89">
        <v>0</v>
      </c>
      <c r="T60" s="105">
        <f t="shared" si="8"/>
        <v>0</v>
      </c>
      <c r="U60" s="15" t="s">
        <v>265</v>
      </c>
      <c r="V60" s="25"/>
    </row>
    <row r="61" spans="1:22" ht="157.5" customHeight="1" x14ac:dyDescent="0.25">
      <c r="A61" s="124" t="s">
        <v>266</v>
      </c>
      <c r="B61" s="124" t="s">
        <v>267</v>
      </c>
      <c r="C61" s="113" t="s">
        <v>268</v>
      </c>
      <c r="D61" s="113">
        <v>410</v>
      </c>
      <c r="E61" s="131" t="s">
        <v>163</v>
      </c>
      <c r="F61" s="132">
        <v>222818737</v>
      </c>
      <c r="G61" s="132">
        <v>214914190</v>
      </c>
      <c r="H61" s="132">
        <f t="shared" si="6"/>
        <v>7904547</v>
      </c>
      <c r="I61" s="113" t="s">
        <v>269</v>
      </c>
      <c r="J61" s="113" t="s">
        <v>269</v>
      </c>
      <c r="K61" s="113">
        <v>0</v>
      </c>
      <c r="L61" s="113"/>
      <c r="M61" s="113">
        <v>0</v>
      </c>
      <c r="N61" s="113"/>
      <c r="O61" s="113">
        <v>0</v>
      </c>
      <c r="P61" s="133"/>
      <c r="Q61" s="113">
        <f t="shared" ref="Q61:Q67" si="11">K61+M61+O61</f>
        <v>0</v>
      </c>
      <c r="R61" s="89">
        <f t="shared" si="7"/>
        <v>96.452476525795944</v>
      </c>
      <c r="S61" s="89">
        <v>200</v>
      </c>
      <c r="T61" s="105">
        <f t="shared" si="8"/>
        <v>192.90495305159186</v>
      </c>
      <c r="U61" s="15"/>
      <c r="V61" s="25"/>
    </row>
    <row r="62" spans="1:22" ht="31.5" customHeight="1" x14ac:dyDescent="0.25">
      <c r="A62" s="239" t="s">
        <v>270</v>
      </c>
      <c r="B62" s="124" t="s">
        <v>271</v>
      </c>
      <c r="C62" s="113" t="s">
        <v>272</v>
      </c>
      <c r="D62" s="113">
        <v>410</v>
      </c>
      <c r="E62" s="131" t="s">
        <v>273</v>
      </c>
      <c r="F62" s="132">
        <v>5000000</v>
      </c>
      <c r="G62" s="132">
        <v>0</v>
      </c>
      <c r="H62" s="132">
        <f t="shared" si="6"/>
        <v>5000000</v>
      </c>
      <c r="I62" s="113"/>
      <c r="J62" s="113"/>
      <c r="K62" s="113">
        <v>0</v>
      </c>
      <c r="L62" s="113"/>
      <c r="M62" s="113">
        <v>0</v>
      </c>
      <c r="N62" s="113"/>
      <c r="O62" s="113">
        <v>0</v>
      </c>
      <c r="P62" s="133"/>
      <c r="Q62" s="113">
        <f t="shared" si="11"/>
        <v>0</v>
      </c>
      <c r="R62" s="89">
        <f t="shared" si="7"/>
        <v>0</v>
      </c>
      <c r="S62" s="89">
        <v>0</v>
      </c>
      <c r="T62" s="105">
        <f t="shared" si="8"/>
        <v>0</v>
      </c>
      <c r="U62" s="15"/>
      <c r="V62" s="25"/>
    </row>
    <row r="63" spans="1:22" ht="42.75" customHeight="1" x14ac:dyDescent="0.25">
      <c r="A63" s="239"/>
      <c r="B63" s="124" t="s">
        <v>274</v>
      </c>
      <c r="C63" s="113" t="s">
        <v>275</v>
      </c>
      <c r="D63" s="113">
        <v>410</v>
      </c>
      <c r="E63" s="131" t="s">
        <v>276</v>
      </c>
      <c r="F63" s="132">
        <v>90000000</v>
      </c>
      <c r="G63" s="132">
        <v>46441999</v>
      </c>
      <c r="H63" s="132">
        <f t="shared" si="6"/>
        <v>43558001</v>
      </c>
      <c r="I63" s="113" t="s">
        <v>277</v>
      </c>
      <c r="J63" s="113" t="s">
        <v>278</v>
      </c>
      <c r="K63" s="113">
        <v>0</v>
      </c>
      <c r="L63" s="113"/>
      <c r="M63" s="113">
        <v>0</v>
      </c>
      <c r="N63" s="113"/>
      <c r="O63" s="113">
        <v>0</v>
      </c>
      <c r="P63" s="133"/>
      <c r="Q63" s="113">
        <f t="shared" si="11"/>
        <v>0</v>
      </c>
      <c r="R63" s="89">
        <f t="shared" si="7"/>
        <v>51.602221111111113</v>
      </c>
      <c r="S63" s="89">
        <v>60</v>
      </c>
      <c r="T63" s="105">
        <f t="shared" si="8"/>
        <v>30.961332666666667</v>
      </c>
      <c r="U63" s="15"/>
      <c r="V63" s="25"/>
    </row>
    <row r="64" spans="1:22" ht="42.75" customHeight="1" x14ac:dyDescent="0.25">
      <c r="A64" s="239"/>
      <c r="B64" s="124" t="s">
        <v>279</v>
      </c>
      <c r="C64" s="113" t="s">
        <v>280</v>
      </c>
      <c r="D64" s="113">
        <v>410</v>
      </c>
      <c r="E64" s="131" t="s">
        <v>276</v>
      </c>
      <c r="F64" s="132">
        <v>5000000</v>
      </c>
      <c r="G64" s="132">
        <v>3078500</v>
      </c>
      <c r="H64" s="132">
        <f t="shared" si="6"/>
        <v>1921500</v>
      </c>
      <c r="I64" s="113" t="s">
        <v>281</v>
      </c>
      <c r="J64" s="113" t="s">
        <v>282</v>
      </c>
      <c r="K64" s="113">
        <v>0</v>
      </c>
      <c r="L64" s="113"/>
      <c r="M64" s="113">
        <v>0</v>
      </c>
      <c r="N64" s="113"/>
      <c r="O64" s="113">
        <v>0</v>
      </c>
      <c r="P64" s="133"/>
      <c r="Q64" s="113">
        <f t="shared" si="11"/>
        <v>0</v>
      </c>
      <c r="R64" s="89">
        <f t="shared" si="7"/>
        <v>61.57</v>
      </c>
      <c r="S64" s="89">
        <v>100</v>
      </c>
      <c r="T64" s="105">
        <f t="shared" si="8"/>
        <v>61.57</v>
      </c>
      <c r="U64" s="15"/>
      <c r="V64" s="25"/>
    </row>
    <row r="65" spans="1:22" ht="42.75" customHeight="1" x14ac:dyDescent="0.25">
      <c r="A65" s="239"/>
      <c r="B65" s="124" t="s">
        <v>283</v>
      </c>
      <c r="C65" s="113" t="s">
        <v>284</v>
      </c>
      <c r="D65" s="113">
        <v>410</v>
      </c>
      <c r="E65" s="131" t="s">
        <v>285</v>
      </c>
      <c r="F65" s="132">
        <v>67274760</v>
      </c>
      <c r="G65" s="132">
        <v>17499959</v>
      </c>
      <c r="H65" s="132">
        <f t="shared" si="6"/>
        <v>49774801</v>
      </c>
      <c r="I65" s="113" t="s">
        <v>286</v>
      </c>
      <c r="J65" s="113" t="s">
        <v>287</v>
      </c>
      <c r="K65" s="113">
        <v>1</v>
      </c>
      <c r="L65" s="113"/>
      <c r="M65" s="113">
        <v>0</v>
      </c>
      <c r="N65" s="113"/>
      <c r="O65" s="113">
        <v>1</v>
      </c>
      <c r="P65" s="133"/>
      <c r="Q65" s="134">
        <f t="shared" si="11"/>
        <v>2</v>
      </c>
      <c r="R65" s="89">
        <f t="shared" si="7"/>
        <v>26.012666563210335</v>
      </c>
      <c r="S65" s="89">
        <v>28</v>
      </c>
      <c r="T65" s="105">
        <f t="shared" si="8"/>
        <v>7.283546637698894</v>
      </c>
      <c r="U65" s="15" t="s">
        <v>288</v>
      </c>
      <c r="V65" s="25"/>
    </row>
    <row r="66" spans="1:22" ht="42.75" customHeight="1" x14ac:dyDescent="0.25">
      <c r="A66" s="239"/>
      <c r="B66" s="124" t="s">
        <v>289</v>
      </c>
      <c r="C66" s="113" t="s">
        <v>290</v>
      </c>
      <c r="D66" s="113">
        <v>410</v>
      </c>
      <c r="E66" s="131" t="s">
        <v>276</v>
      </c>
      <c r="F66" s="132">
        <v>40000000</v>
      </c>
      <c r="G66" s="132">
        <v>24466293</v>
      </c>
      <c r="H66" s="132">
        <f t="shared" si="6"/>
        <v>15533707</v>
      </c>
      <c r="I66" s="113" t="s">
        <v>291</v>
      </c>
      <c r="J66" s="113" t="s">
        <v>291</v>
      </c>
      <c r="K66" s="113">
        <v>0</v>
      </c>
      <c r="L66" s="113"/>
      <c r="M66" s="113">
        <v>0</v>
      </c>
      <c r="N66" s="113"/>
      <c r="O66" s="113">
        <v>0</v>
      </c>
      <c r="P66" s="133"/>
      <c r="Q66" s="113">
        <f t="shared" si="11"/>
        <v>0</v>
      </c>
      <c r="R66" s="89">
        <f t="shared" si="7"/>
        <v>61.165732500000004</v>
      </c>
      <c r="S66" s="89">
        <v>100</v>
      </c>
      <c r="T66" s="105">
        <f t="shared" si="8"/>
        <v>61.165732500000004</v>
      </c>
      <c r="U66" s="15"/>
      <c r="V66" s="25"/>
    </row>
    <row r="67" spans="1:22" ht="45" customHeight="1" x14ac:dyDescent="0.25">
      <c r="A67" s="239"/>
      <c r="B67" s="124" t="s">
        <v>292</v>
      </c>
      <c r="C67" s="113" t="s">
        <v>293</v>
      </c>
      <c r="D67" s="113">
        <v>410</v>
      </c>
      <c r="E67" s="131" t="s">
        <v>294</v>
      </c>
      <c r="F67" s="132">
        <v>16437254</v>
      </c>
      <c r="G67" s="132">
        <v>14389000</v>
      </c>
      <c r="H67" s="132">
        <f t="shared" si="6"/>
        <v>2048254</v>
      </c>
      <c r="I67" s="114">
        <v>0</v>
      </c>
      <c r="J67" s="114">
        <v>1</v>
      </c>
      <c r="K67" s="113">
        <v>0</v>
      </c>
      <c r="L67" s="113"/>
      <c r="M67" s="113">
        <v>0</v>
      </c>
      <c r="N67" s="113"/>
      <c r="O67" s="113">
        <v>0</v>
      </c>
      <c r="P67" s="133"/>
      <c r="Q67" s="113">
        <f t="shared" si="11"/>
        <v>0</v>
      </c>
      <c r="R67" s="89">
        <f t="shared" si="7"/>
        <v>87.538952674211885</v>
      </c>
      <c r="S67" s="89">
        <v>75</v>
      </c>
      <c r="T67" s="105">
        <f t="shared" ref="T67" si="12">(R67*S67)/100</f>
        <v>65.654214505658913</v>
      </c>
      <c r="U67" s="28" t="s">
        <v>295</v>
      </c>
      <c r="V67" s="25"/>
    </row>
    <row r="68" spans="1:22" ht="26.25" customHeight="1" x14ac:dyDescent="0.25">
      <c r="A68" s="253" t="s">
        <v>296</v>
      </c>
      <c r="B68" s="253"/>
      <c r="C68" s="253"/>
      <c r="D68" s="253"/>
      <c r="E68" s="253"/>
      <c r="F68" s="21">
        <f>SUM(F36:F67)</f>
        <v>6535792729</v>
      </c>
      <c r="G68" s="21">
        <f>SUM(G36:G67)</f>
        <v>3498022563</v>
      </c>
      <c r="H68" s="21">
        <f>SUM(H36:H67)</f>
        <v>3037770166</v>
      </c>
      <c r="I68" s="29"/>
      <c r="J68" s="30"/>
      <c r="K68" s="30"/>
      <c r="L68" s="30"/>
      <c r="M68" s="30"/>
      <c r="N68" s="30"/>
      <c r="O68" s="30"/>
      <c r="P68" s="30"/>
      <c r="Q68" s="30"/>
      <c r="R68" s="30"/>
      <c r="S68" s="30"/>
      <c r="T68" s="30"/>
      <c r="U68" s="30"/>
      <c r="V68" s="25"/>
    </row>
    <row r="69" spans="1:22" ht="33" customHeight="1" x14ac:dyDescent="0.25">
      <c r="A69" s="248" t="s">
        <v>297</v>
      </c>
      <c r="B69" s="248"/>
      <c r="C69" s="248"/>
      <c r="D69" s="248"/>
      <c r="E69" s="248"/>
      <c r="F69" s="248"/>
      <c r="G69" s="248"/>
      <c r="H69" s="248"/>
      <c r="I69" s="248"/>
      <c r="J69" s="248"/>
      <c r="K69" s="248"/>
      <c r="L69" s="248"/>
      <c r="M69" s="248"/>
      <c r="N69" s="248"/>
      <c r="O69" s="248"/>
      <c r="P69" s="248"/>
      <c r="Q69" s="248"/>
      <c r="R69" s="248"/>
      <c r="S69" s="248"/>
      <c r="T69" s="248"/>
      <c r="U69" s="248"/>
      <c r="V69" s="25"/>
    </row>
    <row r="70" spans="1:22" ht="72" customHeight="1" x14ac:dyDescent="0.25">
      <c r="A70" s="219" t="s">
        <v>298</v>
      </c>
      <c r="B70" s="140" t="s">
        <v>299</v>
      </c>
      <c r="C70" s="141" t="s">
        <v>300</v>
      </c>
      <c r="D70" s="141">
        <v>520</v>
      </c>
      <c r="E70" s="142" t="s">
        <v>239</v>
      </c>
      <c r="F70" s="143">
        <v>3000000</v>
      </c>
      <c r="G70" s="143">
        <v>1671542</v>
      </c>
      <c r="H70" s="143">
        <f t="shared" ref="H70:H103" si="13">F70-G70</f>
        <v>1328458</v>
      </c>
      <c r="I70" s="144"/>
      <c r="J70" s="144"/>
      <c r="K70" s="145"/>
      <c r="L70" s="145"/>
      <c r="M70" s="145"/>
      <c r="N70" s="145"/>
      <c r="O70" s="145"/>
      <c r="P70" s="145"/>
      <c r="Q70" s="146"/>
      <c r="R70" s="89">
        <f t="shared" ref="R70:R103" si="14">(G70/F70)*100</f>
        <v>55.718066666666665</v>
      </c>
      <c r="S70" s="89">
        <v>70</v>
      </c>
      <c r="T70" s="105">
        <f t="shared" ref="T70:T87" si="15">(R70*S70)/100</f>
        <v>39.002646666666664</v>
      </c>
      <c r="U70" s="176" t="s">
        <v>301</v>
      </c>
      <c r="V70" s="25"/>
    </row>
    <row r="71" spans="1:22" ht="42.75" customHeight="1" x14ac:dyDescent="0.25">
      <c r="A71" s="219"/>
      <c r="B71" s="140" t="s">
        <v>302</v>
      </c>
      <c r="C71" s="141" t="s">
        <v>303</v>
      </c>
      <c r="D71" s="141">
        <v>520</v>
      </c>
      <c r="E71" s="142" t="s">
        <v>163</v>
      </c>
      <c r="F71" s="143">
        <v>30000000</v>
      </c>
      <c r="G71" s="147">
        <v>18740479</v>
      </c>
      <c r="H71" s="143">
        <f t="shared" si="13"/>
        <v>11259521</v>
      </c>
      <c r="I71" s="144" t="s">
        <v>304</v>
      </c>
      <c r="J71" s="144">
        <v>10</v>
      </c>
      <c r="K71" s="145"/>
      <c r="L71" s="145"/>
      <c r="M71" s="145"/>
      <c r="N71" s="145"/>
      <c r="O71" s="145"/>
      <c r="P71" s="145"/>
      <c r="Q71" s="148">
        <v>3</v>
      </c>
      <c r="R71" s="89">
        <f t="shared" si="14"/>
        <v>62.468263333333326</v>
      </c>
      <c r="S71" s="89">
        <v>50</v>
      </c>
      <c r="T71" s="105">
        <f t="shared" si="15"/>
        <v>31.234131666666663</v>
      </c>
      <c r="U71" s="177" t="s">
        <v>305</v>
      </c>
      <c r="V71" s="25"/>
    </row>
    <row r="72" spans="1:22" ht="31.5" customHeight="1" x14ac:dyDescent="0.25">
      <c r="A72" s="219"/>
      <c r="B72" s="140" t="s">
        <v>306</v>
      </c>
      <c r="C72" s="141" t="s">
        <v>307</v>
      </c>
      <c r="D72" s="141">
        <v>520</v>
      </c>
      <c r="E72" s="142" t="s">
        <v>163</v>
      </c>
      <c r="F72" s="143">
        <v>20000000</v>
      </c>
      <c r="G72" s="143">
        <v>15854838</v>
      </c>
      <c r="H72" s="143">
        <f t="shared" si="13"/>
        <v>4145162</v>
      </c>
      <c r="I72" s="144" t="s">
        <v>308</v>
      </c>
      <c r="J72" s="149" t="s">
        <v>309</v>
      </c>
      <c r="K72" s="145"/>
      <c r="L72" s="145"/>
      <c r="M72" s="145"/>
      <c r="N72" s="145"/>
      <c r="O72" s="145"/>
      <c r="P72" s="145"/>
      <c r="Q72" s="146"/>
      <c r="R72" s="89">
        <f t="shared" si="14"/>
        <v>79.274190000000004</v>
      </c>
      <c r="S72" s="89">
        <v>10</v>
      </c>
      <c r="T72" s="105">
        <f t="shared" si="15"/>
        <v>7.9274189999999995</v>
      </c>
      <c r="U72" s="146"/>
      <c r="V72" s="25"/>
    </row>
    <row r="73" spans="1:22" ht="42.75" customHeight="1" x14ac:dyDescent="0.25">
      <c r="A73" s="219"/>
      <c r="B73" s="140" t="s">
        <v>310</v>
      </c>
      <c r="C73" s="141" t="s">
        <v>311</v>
      </c>
      <c r="D73" s="141">
        <v>520</v>
      </c>
      <c r="E73" s="142" t="s">
        <v>312</v>
      </c>
      <c r="F73" s="143">
        <v>229500000</v>
      </c>
      <c r="G73" s="143">
        <v>204763116</v>
      </c>
      <c r="H73" s="143">
        <f t="shared" si="13"/>
        <v>24736884</v>
      </c>
      <c r="I73" s="144" t="s">
        <v>313</v>
      </c>
      <c r="J73" s="149" t="s">
        <v>314</v>
      </c>
      <c r="K73" s="145"/>
      <c r="L73" s="145"/>
      <c r="M73" s="145"/>
      <c r="N73" s="145"/>
      <c r="O73" s="145"/>
      <c r="P73" s="150"/>
      <c r="Q73" s="146"/>
      <c r="R73" s="89">
        <f t="shared" si="14"/>
        <v>89.221401307189538</v>
      </c>
      <c r="S73" s="89">
        <v>18</v>
      </c>
      <c r="T73" s="105">
        <f t="shared" si="15"/>
        <v>16.059852235294116</v>
      </c>
      <c r="U73" s="146"/>
      <c r="V73" s="25"/>
    </row>
    <row r="74" spans="1:22" ht="42.75" customHeight="1" x14ac:dyDescent="0.25">
      <c r="A74" s="219"/>
      <c r="B74" s="140" t="s">
        <v>315</v>
      </c>
      <c r="C74" s="141" t="s">
        <v>316</v>
      </c>
      <c r="D74" s="141">
        <v>520</v>
      </c>
      <c r="E74" s="142" t="s">
        <v>317</v>
      </c>
      <c r="F74" s="143">
        <v>46000000</v>
      </c>
      <c r="G74" s="143">
        <v>28906771</v>
      </c>
      <c r="H74" s="143">
        <f t="shared" si="13"/>
        <v>17093229</v>
      </c>
      <c r="I74" s="144"/>
      <c r="J74" s="149"/>
      <c r="K74" s="145"/>
      <c r="L74" s="145"/>
      <c r="M74" s="145"/>
      <c r="N74" s="145"/>
      <c r="O74" s="145"/>
      <c r="P74" s="145"/>
      <c r="Q74" s="146"/>
      <c r="R74" s="89">
        <f t="shared" si="14"/>
        <v>62.840806521739133</v>
      </c>
      <c r="S74" s="31">
        <v>9</v>
      </c>
      <c r="T74" s="105">
        <f t="shared" si="15"/>
        <v>5.6556725869565216</v>
      </c>
      <c r="U74" s="176" t="s">
        <v>318</v>
      </c>
      <c r="V74" s="25"/>
    </row>
    <row r="75" spans="1:22" ht="31.5" customHeight="1" x14ac:dyDescent="0.25">
      <c r="A75" s="219"/>
      <c r="B75" s="140" t="s">
        <v>319</v>
      </c>
      <c r="C75" s="141" t="s">
        <v>320</v>
      </c>
      <c r="D75" s="141">
        <v>520</v>
      </c>
      <c r="E75" s="142" t="s">
        <v>321</v>
      </c>
      <c r="F75" s="143">
        <v>3000000</v>
      </c>
      <c r="G75" s="143">
        <v>1764945</v>
      </c>
      <c r="H75" s="143">
        <f t="shared" si="13"/>
        <v>1235055</v>
      </c>
      <c r="I75" s="144" t="s">
        <v>322</v>
      </c>
      <c r="J75" s="149" t="s">
        <v>322</v>
      </c>
      <c r="K75" s="145"/>
      <c r="L75" s="145"/>
      <c r="M75" s="145"/>
      <c r="N75" s="145"/>
      <c r="O75" s="145"/>
      <c r="P75" s="145"/>
      <c r="Q75" s="146"/>
      <c r="R75" s="89">
        <f t="shared" si="14"/>
        <v>58.831500000000005</v>
      </c>
      <c r="S75" s="89">
        <v>0</v>
      </c>
      <c r="T75" s="105">
        <f t="shared" si="15"/>
        <v>0</v>
      </c>
      <c r="U75" s="146"/>
      <c r="V75" s="25"/>
    </row>
    <row r="76" spans="1:22" ht="42.75" customHeight="1" x14ac:dyDescent="0.25">
      <c r="A76" s="219" t="s">
        <v>323</v>
      </c>
      <c r="B76" s="140" t="s">
        <v>324</v>
      </c>
      <c r="C76" s="141" t="s">
        <v>325</v>
      </c>
      <c r="D76" s="141">
        <v>520</v>
      </c>
      <c r="E76" s="142" t="s">
        <v>163</v>
      </c>
      <c r="F76" s="143">
        <v>25000000</v>
      </c>
      <c r="G76" s="143">
        <v>0</v>
      </c>
      <c r="H76" s="143">
        <f t="shared" si="13"/>
        <v>25000000</v>
      </c>
      <c r="I76" s="144"/>
      <c r="J76" s="151"/>
      <c r="K76" s="145"/>
      <c r="L76" s="145"/>
      <c r="M76" s="145"/>
      <c r="N76" s="145"/>
      <c r="O76" s="145"/>
      <c r="P76" s="145"/>
      <c r="Q76" s="146"/>
      <c r="R76" s="89">
        <f t="shared" si="14"/>
        <v>0</v>
      </c>
      <c r="S76" s="89">
        <v>0</v>
      </c>
      <c r="T76" s="105">
        <f t="shared" si="15"/>
        <v>0</v>
      </c>
      <c r="U76" s="146"/>
      <c r="V76" s="25"/>
    </row>
    <row r="77" spans="1:22" ht="31.5" customHeight="1" x14ac:dyDescent="0.25">
      <c r="A77" s="219"/>
      <c r="B77" s="140" t="s">
        <v>326</v>
      </c>
      <c r="C77" s="141" t="s">
        <v>327</v>
      </c>
      <c r="D77" s="141">
        <v>520</v>
      </c>
      <c r="E77" s="142" t="s">
        <v>163</v>
      </c>
      <c r="F77" s="143">
        <v>30000000</v>
      </c>
      <c r="G77" s="143">
        <v>27607364</v>
      </c>
      <c r="H77" s="143">
        <f t="shared" si="13"/>
        <v>2392636</v>
      </c>
      <c r="I77" s="144" t="s">
        <v>328</v>
      </c>
      <c r="J77" s="151">
        <v>0.15</v>
      </c>
      <c r="K77" s="145"/>
      <c r="L77" s="145"/>
      <c r="M77" s="145"/>
      <c r="N77" s="145"/>
      <c r="O77" s="145"/>
      <c r="P77" s="145"/>
      <c r="Q77" s="146"/>
      <c r="R77" s="89">
        <f t="shared" si="14"/>
        <v>92.024546666666666</v>
      </c>
      <c r="S77" s="89">
        <v>100</v>
      </c>
      <c r="T77" s="105">
        <f t="shared" si="15"/>
        <v>92.024546666666666</v>
      </c>
      <c r="U77" s="146"/>
      <c r="V77" s="25"/>
    </row>
    <row r="78" spans="1:22" ht="57.75" customHeight="1" x14ac:dyDescent="0.25">
      <c r="A78" s="219"/>
      <c r="B78" s="140" t="s">
        <v>329</v>
      </c>
      <c r="C78" s="141" t="s">
        <v>330</v>
      </c>
      <c r="D78" s="141">
        <v>520</v>
      </c>
      <c r="E78" s="142" t="s">
        <v>163</v>
      </c>
      <c r="F78" s="143">
        <v>30000000</v>
      </c>
      <c r="G78" s="143">
        <v>12228000</v>
      </c>
      <c r="H78" s="143">
        <f t="shared" si="13"/>
        <v>17772000</v>
      </c>
      <c r="I78" s="144"/>
      <c r="J78" s="149"/>
      <c r="K78" s="145"/>
      <c r="L78" s="145"/>
      <c r="M78" s="145"/>
      <c r="N78" s="145"/>
      <c r="O78" s="145"/>
      <c r="P78" s="145"/>
      <c r="Q78" s="152" t="s">
        <v>331</v>
      </c>
      <c r="R78" s="89">
        <f t="shared" si="14"/>
        <v>40.760000000000005</v>
      </c>
      <c r="S78" s="89">
        <v>100</v>
      </c>
      <c r="T78" s="105">
        <f t="shared" si="15"/>
        <v>40.760000000000005</v>
      </c>
      <c r="U78" s="177" t="s">
        <v>332</v>
      </c>
      <c r="V78" s="25"/>
    </row>
    <row r="79" spans="1:22" ht="31.5" customHeight="1" x14ac:dyDescent="0.25">
      <c r="A79" s="227" t="s">
        <v>333</v>
      </c>
      <c r="B79" s="153" t="s">
        <v>334</v>
      </c>
      <c r="C79" s="154" t="s">
        <v>335</v>
      </c>
      <c r="D79" s="154">
        <v>520</v>
      </c>
      <c r="E79" s="155" t="s">
        <v>336</v>
      </c>
      <c r="F79" s="156">
        <v>2898900</v>
      </c>
      <c r="G79" s="156">
        <v>0</v>
      </c>
      <c r="H79" s="143">
        <f t="shared" si="13"/>
        <v>2898900</v>
      </c>
      <c r="I79" s="157"/>
      <c r="J79" s="158"/>
      <c r="K79" s="159"/>
      <c r="L79" s="159"/>
      <c r="M79" s="159"/>
      <c r="N79" s="159"/>
      <c r="O79" s="159"/>
      <c r="P79" s="159"/>
      <c r="Q79" s="159"/>
      <c r="R79" s="89">
        <f t="shared" si="14"/>
        <v>0</v>
      </c>
      <c r="S79" s="32">
        <v>0</v>
      </c>
      <c r="T79" s="105">
        <f t="shared" si="15"/>
        <v>0</v>
      </c>
      <c r="U79" s="159" t="s">
        <v>337</v>
      </c>
      <c r="V79" s="25"/>
    </row>
    <row r="80" spans="1:22" ht="42.75" customHeight="1" x14ac:dyDescent="0.25">
      <c r="A80" s="227"/>
      <c r="B80" s="160" t="s">
        <v>338</v>
      </c>
      <c r="C80" s="161" t="s">
        <v>339</v>
      </c>
      <c r="D80" s="154">
        <v>520</v>
      </c>
      <c r="E80" s="155" t="s">
        <v>276</v>
      </c>
      <c r="F80" s="156">
        <v>275000000</v>
      </c>
      <c r="G80" s="147">
        <v>266382870</v>
      </c>
      <c r="H80" s="143">
        <f t="shared" si="13"/>
        <v>8617130</v>
      </c>
      <c r="I80" s="157" t="s">
        <v>340</v>
      </c>
      <c r="J80" s="157" t="s">
        <v>341</v>
      </c>
      <c r="K80" s="159"/>
      <c r="L80" s="159"/>
      <c r="M80" s="159"/>
      <c r="N80" s="159"/>
      <c r="O80" s="159"/>
      <c r="P80" s="159"/>
      <c r="Q80" s="162">
        <v>7</v>
      </c>
      <c r="R80" s="89">
        <f t="shared" si="14"/>
        <v>96.866498181818187</v>
      </c>
      <c r="S80" s="89">
        <v>140</v>
      </c>
      <c r="T80" s="105">
        <f t="shared" si="15"/>
        <v>135.61309745454545</v>
      </c>
      <c r="U80" s="177" t="s">
        <v>342</v>
      </c>
      <c r="V80" s="25"/>
    </row>
    <row r="81" spans="1:22" ht="42.75" customHeight="1" x14ac:dyDescent="0.25">
      <c r="A81" s="227"/>
      <c r="B81" s="153" t="s">
        <v>343</v>
      </c>
      <c r="C81" s="154" t="s">
        <v>344</v>
      </c>
      <c r="D81" s="154">
        <v>520</v>
      </c>
      <c r="E81" s="155" t="s">
        <v>233</v>
      </c>
      <c r="F81" s="156">
        <v>14166401</v>
      </c>
      <c r="G81" s="156">
        <v>770398</v>
      </c>
      <c r="H81" s="143">
        <f t="shared" si="13"/>
        <v>13396003</v>
      </c>
      <c r="I81" s="157" t="s">
        <v>345</v>
      </c>
      <c r="J81" s="157" t="s">
        <v>346</v>
      </c>
      <c r="K81" s="159"/>
      <c r="L81" s="159"/>
      <c r="M81" s="159"/>
      <c r="N81" s="159"/>
      <c r="O81" s="159"/>
      <c r="P81" s="159"/>
      <c r="Q81" s="159"/>
      <c r="R81" s="89">
        <f t="shared" si="14"/>
        <v>5.4382055117598327</v>
      </c>
      <c r="S81" s="89">
        <v>0</v>
      </c>
      <c r="T81" s="105">
        <f t="shared" si="15"/>
        <v>0</v>
      </c>
      <c r="U81" s="159"/>
      <c r="V81" s="25"/>
    </row>
    <row r="82" spans="1:22" ht="57.75" customHeight="1" x14ac:dyDescent="0.25">
      <c r="A82" s="227"/>
      <c r="B82" s="153" t="s">
        <v>347</v>
      </c>
      <c r="C82" s="154" t="s">
        <v>348</v>
      </c>
      <c r="D82" s="154">
        <v>520</v>
      </c>
      <c r="E82" s="155" t="s">
        <v>214</v>
      </c>
      <c r="F82" s="156">
        <v>4550000</v>
      </c>
      <c r="G82" s="156">
        <v>4550000</v>
      </c>
      <c r="H82" s="143">
        <f t="shared" si="13"/>
        <v>0</v>
      </c>
      <c r="I82" s="157"/>
      <c r="J82" s="157"/>
      <c r="K82" s="159"/>
      <c r="L82" s="159"/>
      <c r="M82" s="159"/>
      <c r="N82" s="159"/>
      <c r="O82" s="159"/>
      <c r="P82" s="159"/>
      <c r="Q82" s="159"/>
      <c r="R82" s="89">
        <f t="shared" si="14"/>
        <v>100</v>
      </c>
      <c r="S82" s="89">
        <v>100</v>
      </c>
      <c r="T82" s="105">
        <f t="shared" si="15"/>
        <v>100</v>
      </c>
      <c r="U82" s="178" t="s">
        <v>349</v>
      </c>
      <c r="V82" s="25"/>
    </row>
    <row r="83" spans="1:22" ht="31.5" customHeight="1" x14ac:dyDescent="0.25">
      <c r="A83" s="227"/>
      <c r="B83" s="160" t="s">
        <v>350</v>
      </c>
      <c r="C83" s="161" t="s">
        <v>351</v>
      </c>
      <c r="D83" s="154">
        <v>520</v>
      </c>
      <c r="E83" s="155" t="s">
        <v>163</v>
      </c>
      <c r="F83" s="156">
        <v>350000000</v>
      </c>
      <c r="G83" s="147">
        <v>241855029</v>
      </c>
      <c r="H83" s="143">
        <f t="shared" si="13"/>
        <v>108144971</v>
      </c>
      <c r="I83" s="157" t="s">
        <v>352</v>
      </c>
      <c r="J83" s="158" t="s">
        <v>353</v>
      </c>
      <c r="K83" s="159"/>
      <c r="L83" s="159"/>
      <c r="M83" s="159"/>
      <c r="N83" s="159"/>
      <c r="O83" s="159"/>
      <c r="P83" s="163"/>
      <c r="Q83" s="162">
        <v>18</v>
      </c>
      <c r="R83" s="89">
        <f t="shared" si="14"/>
        <v>69.101436857142858</v>
      </c>
      <c r="S83" s="89">
        <v>67</v>
      </c>
      <c r="T83" s="105">
        <f t="shared" si="15"/>
        <v>46.297962694285715</v>
      </c>
      <c r="U83" s="177" t="s">
        <v>354</v>
      </c>
      <c r="V83" s="25"/>
    </row>
    <row r="84" spans="1:22" ht="114.75" customHeight="1" x14ac:dyDescent="0.25">
      <c r="A84" s="227"/>
      <c r="B84" s="153" t="s">
        <v>355</v>
      </c>
      <c r="C84" s="154" t="s">
        <v>356</v>
      </c>
      <c r="D84" s="154">
        <v>520</v>
      </c>
      <c r="E84" s="155" t="s">
        <v>214</v>
      </c>
      <c r="F84" s="156">
        <v>10399501</v>
      </c>
      <c r="G84" s="156">
        <v>4697418</v>
      </c>
      <c r="H84" s="143">
        <f t="shared" si="13"/>
        <v>5702083</v>
      </c>
      <c r="I84" s="157"/>
      <c r="J84" s="157"/>
      <c r="K84" s="159"/>
      <c r="L84" s="159"/>
      <c r="M84" s="159"/>
      <c r="N84" s="159"/>
      <c r="O84" s="159"/>
      <c r="P84" s="159"/>
      <c r="Q84" s="159"/>
      <c r="R84" s="89">
        <f t="shared" si="14"/>
        <v>45.169648043689783</v>
      </c>
      <c r="S84" s="89">
        <v>80</v>
      </c>
      <c r="T84" s="105">
        <f t="shared" si="15"/>
        <v>36.135718434951826</v>
      </c>
      <c r="U84" s="178" t="s">
        <v>357</v>
      </c>
      <c r="V84" s="25"/>
    </row>
    <row r="85" spans="1:22" ht="31.5" customHeight="1" x14ac:dyDescent="0.25">
      <c r="A85" s="227"/>
      <c r="B85" s="160" t="s">
        <v>358</v>
      </c>
      <c r="C85" s="161" t="s">
        <v>359</v>
      </c>
      <c r="D85" s="161">
        <v>520</v>
      </c>
      <c r="E85" s="164" t="s">
        <v>163</v>
      </c>
      <c r="F85" s="147">
        <v>100000000</v>
      </c>
      <c r="G85" s="147">
        <v>43517759</v>
      </c>
      <c r="H85" s="143">
        <f t="shared" si="13"/>
        <v>56482241</v>
      </c>
      <c r="I85" s="157" t="s">
        <v>360</v>
      </c>
      <c r="J85" s="157" t="s">
        <v>361</v>
      </c>
      <c r="K85" s="159"/>
      <c r="L85" s="159"/>
      <c r="M85" s="159"/>
      <c r="N85" s="159"/>
      <c r="O85" s="159"/>
      <c r="P85" s="163"/>
      <c r="Q85" s="162">
        <v>28</v>
      </c>
      <c r="R85" s="89">
        <f t="shared" si="14"/>
        <v>43.517758999999998</v>
      </c>
      <c r="S85" s="89">
        <v>39</v>
      </c>
      <c r="T85" s="105">
        <f t="shared" si="15"/>
        <v>16.971926010000001</v>
      </c>
      <c r="U85" s="177" t="s">
        <v>362</v>
      </c>
      <c r="V85" s="25"/>
    </row>
    <row r="86" spans="1:22" ht="31.5" customHeight="1" x14ac:dyDescent="0.25">
      <c r="A86" s="227"/>
      <c r="B86" s="160" t="s">
        <v>363</v>
      </c>
      <c r="C86" s="161" t="s">
        <v>364</v>
      </c>
      <c r="D86" s="161">
        <v>520</v>
      </c>
      <c r="E86" s="164" t="s">
        <v>163</v>
      </c>
      <c r="F86" s="147">
        <v>130000000</v>
      </c>
      <c r="G86" s="147">
        <v>82284884</v>
      </c>
      <c r="H86" s="143">
        <f t="shared" si="13"/>
        <v>47715116</v>
      </c>
      <c r="I86" s="157" t="s">
        <v>282</v>
      </c>
      <c r="J86" s="157" t="s">
        <v>365</v>
      </c>
      <c r="K86" s="159"/>
      <c r="L86" s="159"/>
      <c r="M86" s="159"/>
      <c r="N86" s="159"/>
      <c r="O86" s="159"/>
      <c r="P86" s="163"/>
      <c r="Q86" s="162">
        <v>38</v>
      </c>
      <c r="R86" s="89">
        <f t="shared" si="14"/>
        <v>63.296064615384616</v>
      </c>
      <c r="S86" s="89">
        <v>211</v>
      </c>
      <c r="T86" s="105">
        <f t="shared" si="15"/>
        <v>133.55469633846155</v>
      </c>
      <c r="U86" s="177" t="s">
        <v>366</v>
      </c>
      <c r="V86" s="25"/>
    </row>
    <row r="87" spans="1:22" ht="200.25" customHeight="1" x14ac:dyDescent="0.25">
      <c r="A87" s="227"/>
      <c r="B87" s="153" t="s">
        <v>367</v>
      </c>
      <c r="C87" s="154" t="s">
        <v>368</v>
      </c>
      <c r="D87" s="154">
        <v>520</v>
      </c>
      <c r="E87" s="155" t="s">
        <v>369</v>
      </c>
      <c r="F87" s="156">
        <v>446993833</v>
      </c>
      <c r="G87" s="156">
        <v>417668313</v>
      </c>
      <c r="H87" s="143">
        <f t="shared" si="13"/>
        <v>29325520</v>
      </c>
      <c r="I87" s="157"/>
      <c r="J87" s="157"/>
      <c r="K87" s="159"/>
      <c r="L87" s="159"/>
      <c r="M87" s="159"/>
      <c r="N87" s="159"/>
      <c r="O87" s="159"/>
      <c r="P87" s="159"/>
      <c r="Q87" s="159"/>
      <c r="R87" s="89">
        <f t="shared" si="14"/>
        <v>93.439390471411727</v>
      </c>
      <c r="S87" s="89">
        <v>74</v>
      </c>
      <c r="T87" s="105">
        <f t="shared" si="15"/>
        <v>69.145148948844678</v>
      </c>
      <c r="U87" s="178" t="s">
        <v>370</v>
      </c>
      <c r="V87" s="25"/>
    </row>
    <row r="88" spans="1:22" ht="72" customHeight="1" x14ac:dyDescent="0.25">
      <c r="A88" s="227"/>
      <c r="B88" s="153" t="s">
        <v>371</v>
      </c>
      <c r="C88" s="154" t="s">
        <v>372</v>
      </c>
      <c r="D88" s="154">
        <v>520</v>
      </c>
      <c r="E88" s="155" t="s">
        <v>373</v>
      </c>
      <c r="F88" s="156">
        <v>24555697</v>
      </c>
      <c r="G88" s="156">
        <v>3547686</v>
      </c>
      <c r="H88" s="143">
        <f t="shared" si="13"/>
        <v>21008011</v>
      </c>
      <c r="I88" s="157"/>
      <c r="J88" s="158"/>
      <c r="K88" s="159"/>
      <c r="L88" s="159"/>
      <c r="M88" s="159"/>
      <c r="N88" s="159"/>
      <c r="O88" s="159"/>
      <c r="P88" s="163"/>
      <c r="Q88" s="159"/>
      <c r="R88" s="89">
        <f t="shared" si="14"/>
        <v>14.447506824994624</v>
      </c>
      <c r="S88" s="32">
        <v>40</v>
      </c>
      <c r="T88" s="105">
        <f t="shared" ref="T88:T102" si="16">(R88*S88)/100</f>
        <v>5.7790027299978499</v>
      </c>
      <c r="U88" s="178" t="s">
        <v>374</v>
      </c>
      <c r="V88" s="25"/>
    </row>
    <row r="89" spans="1:22" ht="31.5" customHeight="1" x14ac:dyDescent="0.25">
      <c r="A89" s="227"/>
      <c r="B89" s="160" t="s">
        <v>375</v>
      </c>
      <c r="C89" s="161" t="s">
        <v>376</v>
      </c>
      <c r="D89" s="161">
        <v>520</v>
      </c>
      <c r="E89" s="164" t="s">
        <v>163</v>
      </c>
      <c r="F89" s="147">
        <v>610864435</v>
      </c>
      <c r="G89" s="147">
        <v>144717838</v>
      </c>
      <c r="H89" s="143">
        <f t="shared" si="13"/>
        <v>466146597</v>
      </c>
      <c r="I89" s="157" t="s">
        <v>377</v>
      </c>
      <c r="J89" s="157" t="s">
        <v>378</v>
      </c>
      <c r="K89" s="159"/>
      <c r="L89" s="159"/>
      <c r="M89" s="159"/>
      <c r="N89" s="159"/>
      <c r="O89" s="159"/>
      <c r="P89" s="159"/>
      <c r="Q89" s="162">
        <v>1</v>
      </c>
      <c r="R89" s="89">
        <f t="shared" si="14"/>
        <v>23.69066354304945</v>
      </c>
      <c r="S89" s="89">
        <v>0</v>
      </c>
      <c r="T89" s="105">
        <f t="shared" si="16"/>
        <v>0</v>
      </c>
      <c r="U89" s="177" t="s">
        <v>379</v>
      </c>
      <c r="V89" s="25"/>
    </row>
    <row r="90" spans="1:22" ht="42.75" customHeight="1" x14ac:dyDescent="0.25">
      <c r="A90" s="227"/>
      <c r="B90" s="160" t="s">
        <v>380</v>
      </c>
      <c r="C90" s="161" t="s">
        <v>381</v>
      </c>
      <c r="D90" s="161">
        <v>520</v>
      </c>
      <c r="E90" s="164" t="s">
        <v>163</v>
      </c>
      <c r="F90" s="147">
        <v>23014856</v>
      </c>
      <c r="G90" s="147">
        <v>0</v>
      </c>
      <c r="H90" s="143">
        <f t="shared" si="13"/>
        <v>23014856</v>
      </c>
      <c r="I90" s="157" t="s">
        <v>382</v>
      </c>
      <c r="J90" s="157" t="s">
        <v>383</v>
      </c>
      <c r="K90" s="159"/>
      <c r="L90" s="159"/>
      <c r="M90" s="159"/>
      <c r="N90" s="159"/>
      <c r="O90" s="159"/>
      <c r="P90" s="159"/>
      <c r="Q90" s="162">
        <v>0</v>
      </c>
      <c r="R90" s="89">
        <f t="shared" si="14"/>
        <v>0</v>
      </c>
      <c r="S90" s="89">
        <v>0</v>
      </c>
      <c r="T90" s="105">
        <f t="shared" si="16"/>
        <v>0</v>
      </c>
      <c r="U90" s="162" t="s">
        <v>384</v>
      </c>
      <c r="V90" s="25"/>
    </row>
    <row r="91" spans="1:22" ht="42.75" customHeight="1" x14ac:dyDescent="0.25">
      <c r="A91" s="227" t="s">
        <v>385</v>
      </c>
      <c r="B91" s="160" t="s">
        <v>386</v>
      </c>
      <c r="C91" s="161" t="s">
        <v>387</v>
      </c>
      <c r="D91" s="161">
        <v>520</v>
      </c>
      <c r="E91" s="164" t="s">
        <v>388</v>
      </c>
      <c r="F91" s="147">
        <v>40000000</v>
      </c>
      <c r="G91" s="147">
        <v>0</v>
      </c>
      <c r="H91" s="143">
        <f t="shared" si="13"/>
        <v>40000000</v>
      </c>
      <c r="I91" s="157"/>
      <c r="J91" s="158"/>
      <c r="K91" s="159"/>
      <c r="L91" s="159"/>
      <c r="M91" s="159"/>
      <c r="N91" s="159"/>
      <c r="O91" s="159"/>
      <c r="P91" s="159"/>
      <c r="Q91" s="162">
        <v>0</v>
      </c>
      <c r="R91" s="89">
        <f t="shared" si="14"/>
        <v>0</v>
      </c>
      <c r="S91" s="32">
        <v>0</v>
      </c>
      <c r="T91" s="105">
        <f t="shared" si="16"/>
        <v>0</v>
      </c>
      <c r="U91" s="162" t="s">
        <v>384</v>
      </c>
      <c r="V91" s="25"/>
    </row>
    <row r="92" spans="1:22" ht="31.5" customHeight="1" x14ac:dyDescent="0.25">
      <c r="A92" s="227"/>
      <c r="B92" s="160" t="s">
        <v>389</v>
      </c>
      <c r="C92" s="161" t="s">
        <v>390</v>
      </c>
      <c r="D92" s="161">
        <v>520</v>
      </c>
      <c r="E92" s="164" t="s">
        <v>163</v>
      </c>
      <c r="F92" s="147">
        <v>50000000</v>
      </c>
      <c r="G92" s="147">
        <v>48739200</v>
      </c>
      <c r="H92" s="143">
        <f t="shared" si="13"/>
        <v>1260800</v>
      </c>
      <c r="I92" s="157"/>
      <c r="J92" s="158"/>
      <c r="K92" s="165"/>
      <c r="L92" s="165"/>
      <c r="M92" s="165"/>
      <c r="N92" s="165"/>
      <c r="O92" s="165"/>
      <c r="P92" s="165"/>
      <c r="Q92" s="162">
        <v>1</v>
      </c>
      <c r="R92" s="89">
        <f t="shared" si="14"/>
        <v>97.478399999999993</v>
      </c>
      <c r="S92" s="89">
        <v>100</v>
      </c>
      <c r="T92" s="105">
        <f t="shared" si="16"/>
        <v>97.478400000000008</v>
      </c>
      <c r="U92" s="177" t="s">
        <v>391</v>
      </c>
      <c r="V92" s="25"/>
    </row>
    <row r="93" spans="1:22" ht="31.5" customHeight="1" x14ac:dyDescent="0.25">
      <c r="A93" s="227"/>
      <c r="B93" s="160" t="s">
        <v>392</v>
      </c>
      <c r="C93" s="161" t="s">
        <v>393</v>
      </c>
      <c r="D93" s="161">
        <v>520</v>
      </c>
      <c r="E93" s="164" t="s">
        <v>163</v>
      </c>
      <c r="F93" s="147">
        <v>20000000</v>
      </c>
      <c r="G93" s="147">
        <v>20000000</v>
      </c>
      <c r="H93" s="143">
        <f t="shared" si="13"/>
        <v>0</v>
      </c>
      <c r="I93" s="157" t="s">
        <v>124</v>
      </c>
      <c r="J93" s="158" t="s">
        <v>394</v>
      </c>
      <c r="K93" s="165"/>
      <c r="L93" s="165"/>
      <c r="M93" s="165"/>
      <c r="N93" s="165"/>
      <c r="O93" s="165"/>
      <c r="P93" s="165"/>
      <c r="Q93" s="162">
        <v>2</v>
      </c>
      <c r="R93" s="89">
        <f t="shared" si="14"/>
        <v>100</v>
      </c>
      <c r="S93" s="89">
        <v>100</v>
      </c>
      <c r="T93" s="105">
        <f t="shared" si="16"/>
        <v>100</v>
      </c>
      <c r="U93" s="177" t="s">
        <v>395</v>
      </c>
      <c r="V93" s="25"/>
    </row>
    <row r="94" spans="1:22" ht="31.5" customHeight="1" x14ac:dyDescent="0.25">
      <c r="A94" s="227"/>
      <c r="B94" s="160" t="s">
        <v>396</v>
      </c>
      <c r="C94" s="161" t="s">
        <v>397</v>
      </c>
      <c r="D94" s="161">
        <v>520</v>
      </c>
      <c r="E94" s="164" t="s">
        <v>163</v>
      </c>
      <c r="F94" s="147">
        <v>40000000</v>
      </c>
      <c r="G94" s="147">
        <v>13269163</v>
      </c>
      <c r="H94" s="143">
        <f t="shared" si="13"/>
        <v>26730837</v>
      </c>
      <c r="I94" s="157"/>
      <c r="J94" s="158"/>
      <c r="K94" s="165"/>
      <c r="L94" s="165"/>
      <c r="M94" s="165"/>
      <c r="N94" s="165"/>
      <c r="O94" s="165"/>
      <c r="P94" s="165"/>
      <c r="Q94" s="162">
        <v>1</v>
      </c>
      <c r="R94" s="89">
        <f t="shared" si="14"/>
        <v>33.172907500000001</v>
      </c>
      <c r="S94" s="89"/>
      <c r="T94" s="105">
        <f t="shared" si="16"/>
        <v>0</v>
      </c>
      <c r="U94" s="177" t="s">
        <v>398</v>
      </c>
      <c r="V94" s="25"/>
    </row>
    <row r="95" spans="1:22" ht="31.5" customHeight="1" x14ac:dyDescent="0.25">
      <c r="A95" s="229" t="s">
        <v>399</v>
      </c>
      <c r="B95" s="160" t="s">
        <v>400</v>
      </c>
      <c r="C95" s="161" t="s">
        <v>401</v>
      </c>
      <c r="D95" s="161">
        <v>520</v>
      </c>
      <c r="E95" s="164" t="s">
        <v>163</v>
      </c>
      <c r="F95" s="147">
        <v>10000000</v>
      </c>
      <c r="G95" s="147">
        <v>7792400</v>
      </c>
      <c r="H95" s="143">
        <f t="shared" si="13"/>
        <v>2207600</v>
      </c>
      <c r="I95" s="166" t="s">
        <v>402</v>
      </c>
      <c r="J95" s="167" t="s">
        <v>191</v>
      </c>
      <c r="K95" s="168"/>
      <c r="L95" s="168"/>
      <c r="M95" s="168"/>
      <c r="N95" s="168"/>
      <c r="O95" s="168"/>
      <c r="P95" s="168"/>
      <c r="Q95" s="162">
        <v>1</v>
      </c>
      <c r="R95" s="89">
        <f t="shared" si="14"/>
        <v>77.924000000000007</v>
      </c>
      <c r="S95" s="89">
        <v>0</v>
      </c>
      <c r="T95" s="105">
        <f t="shared" si="16"/>
        <v>0</v>
      </c>
      <c r="U95" s="177" t="s">
        <v>403</v>
      </c>
      <c r="V95" s="25"/>
    </row>
    <row r="96" spans="1:22" ht="31.5" customHeight="1" x14ac:dyDescent="0.25">
      <c r="A96" s="229"/>
      <c r="B96" s="160" t="s">
        <v>404</v>
      </c>
      <c r="C96" s="161" t="s">
        <v>405</v>
      </c>
      <c r="D96" s="161">
        <v>520</v>
      </c>
      <c r="E96" s="164" t="s">
        <v>163</v>
      </c>
      <c r="F96" s="147">
        <v>10000000</v>
      </c>
      <c r="G96" s="147">
        <v>0</v>
      </c>
      <c r="H96" s="143">
        <f t="shared" si="13"/>
        <v>10000000</v>
      </c>
      <c r="I96" s="166" t="s">
        <v>402</v>
      </c>
      <c r="J96" s="167" t="s">
        <v>191</v>
      </c>
      <c r="K96" s="168"/>
      <c r="L96" s="168"/>
      <c r="M96" s="168"/>
      <c r="N96" s="168"/>
      <c r="O96" s="168"/>
      <c r="P96" s="168"/>
      <c r="Q96" s="162">
        <v>0</v>
      </c>
      <c r="R96" s="89">
        <f t="shared" si="14"/>
        <v>0</v>
      </c>
      <c r="S96" s="89">
        <v>0</v>
      </c>
      <c r="T96" s="105">
        <f t="shared" si="16"/>
        <v>0</v>
      </c>
      <c r="U96" s="168"/>
      <c r="V96" s="25"/>
    </row>
    <row r="97" spans="1:22" ht="45.75" customHeight="1" x14ac:dyDescent="0.25">
      <c r="A97" s="229" t="s">
        <v>406</v>
      </c>
      <c r="B97" s="160" t="s">
        <v>407</v>
      </c>
      <c r="C97" s="161" t="s">
        <v>408</v>
      </c>
      <c r="D97" s="161">
        <v>520</v>
      </c>
      <c r="E97" s="164" t="s">
        <v>163</v>
      </c>
      <c r="F97" s="147">
        <v>15000000</v>
      </c>
      <c r="G97" s="147">
        <v>1000000</v>
      </c>
      <c r="H97" s="143">
        <f t="shared" si="13"/>
        <v>14000000</v>
      </c>
      <c r="I97" s="166" t="s">
        <v>409</v>
      </c>
      <c r="J97" s="167">
        <v>0.3</v>
      </c>
      <c r="K97" s="169"/>
      <c r="L97" s="169"/>
      <c r="M97" s="169"/>
      <c r="N97" s="169"/>
      <c r="O97" s="169"/>
      <c r="P97" s="168"/>
      <c r="Q97" s="162">
        <v>1</v>
      </c>
      <c r="R97" s="89">
        <f t="shared" si="14"/>
        <v>6.666666666666667</v>
      </c>
      <c r="S97" s="89">
        <v>10</v>
      </c>
      <c r="T97" s="105">
        <f t="shared" si="16"/>
        <v>0.66666666666666674</v>
      </c>
      <c r="U97" s="177" t="s">
        <v>410</v>
      </c>
      <c r="V97" s="25"/>
    </row>
    <row r="98" spans="1:22" ht="42.75" customHeight="1" x14ac:dyDescent="0.25">
      <c r="A98" s="229"/>
      <c r="B98" s="160" t="s">
        <v>411</v>
      </c>
      <c r="C98" s="161" t="s">
        <v>412</v>
      </c>
      <c r="D98" s="161">
        <v>520</v>
      </c>
      <c r="E98" s="164" t="s">
        <v>163</v>
      </c>
      <c r="F98" s="147">
        <v>30000000</v>
      </c>
      <c r="G98" s="147">
        <v>21818596</v>
      </c>
      <c r="H98" s="143">
        <f t="shared" si="13"/>
        <v>8181404</v>
      </c>
      <c r="I98" s="166" t="s">
        <v>413</v>
      </c>
      <c r="J98" s="167">
        <v>0.5</v>
      </c>
      <c r="K98" s="169"/>
      <c r="L98" s="169"/>
      <c r="M98" s="169"/>
      <c r="N98" s="169"/>
      <c r="O98" s="169"/>
      <c r="P98" s="168"/>
      <c r="Q98" s="162">
        <v>3</v>
      </c>
      <c r="R98" s="89">
        <f t="shared" si="14"/>
        <v>72.728653333333341</v>
      </c>
      <c r="S98" s="89">
        <v>60</v>
      </c>
      <c r="T98" s="105">
        <f t="shared" si="16"/>
        <v>43.637192000000006</v>
      </c>
      <c r="U98" s="177" t="s">
        <v>414</v>
      </c>
      <c r="V98" s="25"/>
    </row>
    <row r="99" spans="1:22" ht="31.5" customHeight="1" x14ac:dyDescent="0.25">
      <c r="A99" s="229"/>
      <c r="B99" s="160" t="s">
        <v>415</v>
      </c>
      <c r="C99" s="161" t="s">
        <v>416</v>
      </c>
      <c r="D99" s="161">
        <v>520</v>
      </c>
      <c r="E99" s="164" t="s">
        <v>163</v>
      </c>
      <c r="F99" s="147">
        <v>20000000</v>
      </c>
      <c r="G99" s="147">
        <v>0</v>
      </c>
      <c r="H99" s="143">
        <f t="shared" si="13"/>
        <v>20000000</v>
      </c>
      <c r="I99" s="166" t="s">
        <v>417</v>
      </c>
      <c r="J99" s="170">
        <v>0.5</v>
      </c>
      <c r="K99" s="168"/>
      <c r="L99" s="168"/>
      <c r="M99" s="168"/>
      <c r="N99" s="168"/>
      <c r="O99" s="168"/>
      <c r="P99" s="168"/>
      <c r="Q99" s="162">
        <v>0</v>
      </c>
      <c r="R99" s="89">
        <f t="shared" si="14"/>
        <v>0</v>
      </c>
      <c r="S99" s="89">
        <v>0</v>
      </c>
      <c r="T99" s="105">
        <f t="shared" si="16"/>
        <v>0</v>
      </c>
      <c r="U99" s="168"/>
      <c r="V99" s="25"/>
    </row>
    <row r="100" spans="1:22" ht="31.5" customHeight="1" x14ac:dyDescent="0.25">
      <c r="A100" s="229"/>
      <c r="B100" s="160" t="s">
        <v>418</v>
      </c>
      <c r="C100" s="161" t="s">
        <v>419</v>
      </c>
      <c r="D100" s="161">
        <v>520</v>
      </c>
      <c r="E100" s="164" t="s">
        <v>163</v>
      </c>
      <c r="F100" s="147">
        <v>25000000</v>
      </c>
      <c r="G100" s="147">
        <v>646074</v>
      </c>
      <c r="H100" s="143">
        <f t="shared" si="13"/>
        <v>24353926</v>
      </c>
      <c r="I100" s="166"/>
      <c r="J100" s="166"/>
      <c r="K100" s="168"/>
      <c r="L100" s="168"/>
      <c r="M100" s="168"/>
      <c r="N100" s="168"/>
      <c r="O100" s="168"/>
      <c r="P100" s="168"/>
      <c r="Q100" s="162">
        <v>1</v>
      </c>
      <c r="R100" s="89">
        <f t="shared" si="14"/>
        <v>2.5842960000000001</v>
      </c>
      <c r="S100" s="93">
        <v>0</v>
      </c>
      <c r="T100" s="105">
        <f t="shared" si="16"/>
        <v>0</v>
      </c>
      <c r="U100" s="177" t="s">
        <v>420</v>
      </c>
      <c r="V100" s="25"/>
    </row>
    <row r="101" spans="1:22" ht="31.5" customHeight="1" x14ac:dyDescent="0.25">
      <c r="A101" s="229" t="s">
        <v>421</v>
      </c>
      <c r="B101" s="160" t="s">
        <v>422</v>
      </c>
      <c r="C101" s="161" t="s">
        <v>423</v>
      </c>
      <c r="D101" s="161">
        <v>520</v>
      </c>
      <c r="E101" s="164" t="s">
        <v>163</v>
      </c>
      <c r="F101" s="147">
        <v>172151207</v>
      </c>
      <c r="G101" s="147">
        <v>93970657</v>
      </c>
      <c r="H101" s="143">
        <f t="shared" si="13"/>
        <v>78180550</v>
      </c>
      <c r="I101" s="166"/>
      <c r="J101" s="171"/>
      <c r="K101" s="168"/>
      <c r="L101" s="168"/>
      <c r="M101" s="168"/>
      <c r="N101" s="168"/>
      <c r="O101" s="168"/>
      <c r="P101" s="168"/>
      <c r="Q101" s="162">
        <v>0</v>
      </c>
      <c r="R101" s="89">
        <f t="shared" si="14"/>
        <v>54.586115681431146</v>
      </c>
      <c r="S101" s="89">
        <v>50</v>
      </c>
      <c r="T101" s="105">
        <f t="shared" si="16"/>
        <v>27.293057840715573</v>
      </c>
      <c r="U101" s="177" t="s">
        <v>424</v>
      </c>
      <c r="V101" s="25"/>
    </row>
    <row r="102" spans="1:22" ht="43.5" customHeight="1" x14ac:dyDescent="0.25">
      <c r="A102" s="229"/>
      <c r="B102" s="160" t="s">
        <v>425</v>
      </c>
      <c r="C102" s="161" t="s">
        <v>426</v>
      </c>
      <c r="D102" s="161">
        <v>520</v>
      </c>
      <c r="E102" s="164" t="s">
        <v>163</v>
      </c>
      <c r="F102" s="147">
        <v>110733333</v>
      </c>
      <c r="G102" s="147">
        <v>110733333</v>
      </c>
      <c r="H102" s="143">
        <f t="shared" si="13"/>
        <v>0</v>
      </c>
      <c r="I102" s="166"/>
      <c r="J102" s="171"/>
      <c r="K102" s="168"/>
      <c r="L102" s="168"/>
      <c r="M102" s="168"/>
      <c r="N102" s="168"/>
      <c r="O102" s="168"/>
      <c r="P102" s="168"/>
      <c r="Q102" s="162">
        <v>4</v>
      </c>
      <c r="R102" s="89">
        <f t="shared" si="14"/>
        <v>100</v>
      </c>
      <c r="S102" s="89">
        <v>80</v>
      </c>
      <c r="T102" s="105">
        <f t="shared" si="16"/>
        <v>80</v>
      </c>
      <c r="U102" s="177" t="s">
        <v>427</v>
      </c>
      <c r="V102" s="25"/>
    </row>
    <row r="103" spans="1:22" ht="72" customHeight="1" x14ac:dyDescent="0.25">
      <c r="A103" s="229"/>
      <c r="B103" s="172" t="s">
        <v>428</v>
      </c>
      <c r="C103" s="173" t="s">
        <v>429</v>
      </c>
      <c r="D103" s="173">
        <v>520</v>
      </c>
      <c r="E103" s="174" t="s">
        <v>430</v>
      </c>
      <c r="F103" s="175">
        <v>37413108</v>
      </c>
      <c r="G103" s="175">
        <v>14400000</v>
      </c>
      <c r="H103" s="143">
        <f t="shared" si="13"/>
        <v>23013108</v>
      </c>
      <c r="I103" s="166"/>
      <c r="J103" s="171"/>
      <c r="K103" s="168"/>
      <c r="L103" s="168"/>
      <c r="M103" s="168"/>
      <c r="N103" s="168"/>
      <c r="O103" s="168"/>
      <c r="P103" s="168"/>
      <c r="Q103" s="168"/>
      <c r="R103" s="89">
        <f t="shared" si="14"/>
        <v>38.489184058164852</v>
      </c>
      <c r="S103" s="89">
        <v>30</v>
      </c>
      <c r="T103" s="105">
        <f t="shared" ref="T103" si="17">(R103*S103)/100</f>
        <v>11.546755217449457</v>
      </c>
      <c r="U103" s="168" t="s">
        <v>431</v>
      </c>
      <c r="V103" s="25"/>
    </row>
    <row r="104" spans="1:22" ht="30" customHeight="1" x14ac:dyDescent="0.25">
      <c r="A104" s="218" t="s">
        <v>432</v>
      </c>
      <c r="B104" s="218"/>
      <c r="C104" s="218"/>
      <c r="D104" s="218"/>
      <c r="E104" s="218"/>
      <c r="F104" s="34">
        <f>SUM(F70:F103)</f>
        <v>2989241271</v>
      </c>
      <c r="G104" s="35">
        <f>SUM(G70:G103)</f>
        <v>1853898673</v>
      </c>
      <c r="H104" s="35">
        <f>SUM(H70:H103)</f>
        <v>1135342598</v>
      </c>
      <c r="I104" s="36"/>
      <c r="J104" s="37"/>
      <c r="K104" s="38"/>
      <c r="L104" s="38"/>
      <c r="M104" s="38"/>
      <c r="N104" s="38"/>
      <c r="O104" s="38"/>
      <c r="P104" s="38"/>
      <c r="Q104" s="38"/>
      <c r="R104" s="38"/>
      <c r="S104" s="38"/>
      <c r="T104" s="38"/>
      <c r="U104" s="38"/>
      <c r="V104" s="25"/>
    </row>
    <row r="105" spans="1:22" ht="32.25" customHeight="1" x14ac:dyDescent="0.25">
      <c r="A105" s="248" t="s">
        <v>433</v>
      </c>
      <c r="B105" s="248"/>
      <c r="C105" s="248"/>
      <c r="D105" s="248"/>
      <c r="E105" s="248"/>
      <c r="F105" s="248"/>
      <c r="G105" s="248"/>
      <c r="H105" s="248"/>
      <c r="I105" s="248"/>
      <c r="J105" s="248"/>
      <c r="K105" s="248"/>
      <c r="L105" s="248"/>
      <c r="M105" s="248"/>
      <c r="N105" s="248"/>
      <c r="O105" s="248"/>
      <c r="P105" s="248"/>
      <c r="Q105" s="248"/>
      <c r="R105" s="248"/>
      <c r="S105" s="248"/>
      <c r="T105" s="248"/>
      <c r="U105" s="248"/>
      <c r="V105" s="25"/>
    </row>
    <row r="106" spans="1:22" ht="34.5" customHeight="1" x14ac:dyDescent="0.25">
      <c r="A106" s="238" t="s">
        <v>434</v>
      </c>
      <c r="B106" s="124" t="s">
        <v>435</v>
      </c>
      <c r="C106" s="179" t="s">
        <v>436</v>
      </c>
      <c r="D106" s="179">
        <v>301</v>
      </c>
      <c r="E106" s="180" t="s">
        <v>437</v>
      </c>
      <c r="F106" s="181">
        <v>76000000</v>
      </c>
      <c r="G106" s="181">
        <v>35078248</v>
      </c>
      <c r="H106" s="181">
        <f t="shared" ref="H106:H114" si="18">(F106-G106)</f>
        <v>40921752</v>
      </c>
      <c r="I106" s="113" t="s">
        <v>438</v>
      </c>
      <c r="J106" s="113">
        <v>1251</v>
      </c>
      <c r="K106" s="113">
        <v>21</v>
      </c>
      <c r="L106" s="113"/>
      <c r="M106" s="113">
        <v>113</v>
      </c>
      <c r="N106" s="133"/>
      <c r="O106" s="113">
        <v>223</v>
      </c>
      <c r="P106" s="133"/>
      <c r="Q106" s="182">
        <f>+K106+M106+O106</f>
        <v>357</v>
      </c>
      <c r="R106" s="89">
        <f t="shared" ref="R106:R115" si="19">(G106/F106)*100</f>
        <v>46.155589473684209</v>
      </c>
      <c r="S106" s="89">
        <v>99</v>
      </c>
      <c r="T106" s="105">
        <f t="shared" ref="T106:T130" si="20">(R106*S106)/100</f>
        <v>45.694033578947362</v>
      </c>
      <c r="U106" s="190" t="s">
        <v>439</v>
      </c>
      <c r="V106" s="25"/>
    </row>
    <row r="107" spans="1:22" ht="38.25" customHeight="1" x14ac:dyDescent="0.25">
      <c r="A107" s="238"/>
      <c r="B107" s="124" t="s">
        <v>440</v>
      </c>
      <c r="C107" s="179" t="s">
        <v>441</v>
      </c>
      <c r="D107" s="179">
        <v>301</v>
      </c>
      <c r="E107" s="180" t="s">
        <v>437</v>
      </c>
      <c r="F107" s="181">
        <v>55000000</v>
      </c>
      <c r="G107" s="181">
        <v>52739455</v>
      </c>
      <c r="H107" s="181">
        <f t="shared" si="18"/>
        <v>2260545</v>
      </c>
      <c r="I107" s="113" t="s">
        <v>442</v>
      </c>
      <c r="J107" s="113">
        <v>827</v>
      </c>
      <c r="K107" s="113">
        <v>1</v>
      </c>
      <c r="L107" s="133"/>
      <c r="M107" s="113">
        <v>92</v>
      </c>
      <c r="N107" s="133"/>
      <c r="O107" s="113">
        <v>156</v>
      </c>
      <c r="P107" s="133"/>
      <c r="Q107" s="182">
        <f>+K107+M107+O107</f>
        <v>249</v>
      </c>
      <c r="R107" s="89">
        <f t="shared" si="19"/>
        <v>95.889918181818175</v>
      </c>
      <c r="S107" s="89">
        <v>100</v>
      </c>
      <c r="T107" s="105">
        <f t="shared" si="20"/>
        <v>95.889918181818175</v>
      </c>
      <c r="U107" s="190" t="s">
        <v>443</v>
      </c>
      <c r="V107" s="25"/>
    </row>
    <row r="108" spans="1:22" ht="41.25" customHeight="1" x14ac:dyDescent="0.25">
      <c r="A108" s="238"/>
      <c r="B108" s="124" t="s">
        <v>444</v>
      </c>
      <c r="C108" s="179" t="s">
        <v>445</v>
      </c>
      <c r="D108" s="179">
        <v>301</v>
      </c>
      <c r="E108" s="180" t="s">
        <v>437</v>
      </c>
      <c r="F108" s="181">
        <v>60000000</v>
      </c>
      <c r="G108" s="181">
        <v>57332905</v>
      </c>
      <c r="H108" s="181">
        <f t="shared" si="18"/>
        <v>2667095</v>
      </c>
      <c r="I108" s="113" t="s">
        <v>446</v>
      </c>
      <c r="J108" s="113">
        <v>838</v>
      </c>
      <c r="K108" s="113">
        <v>28</v>
      </c>
      <c r="L108" s="133"/>
      <c r="M108" s="113">
        <v>65</v>
      </c>
      <c r="N108" s="133"/>
      <c r="O108" s="113">
        <v>113</v>
      </c>
      <c r="P108" s="133"/>
      <c r="Q108" s="182">
        <f>+K108+M108+O108</f>
        <v>206</v>
      </c>
      <c r="R108" s="89">
        <f t="shared" si="19"/>
        <v>95.554841666666661</v>
      </c>
      <c r="S108" s="89">
        <v>76</v>
      </c>
      <c r="T108" s="105">
        <f t="shared" si="20"/>
        <v>72.621679666666665</v>
      </c>
      <c r="U108" s="190" t="s">
        <v>447</v>
      </c>
      <c r="V108" s="25"/>
    </row>
    <row r="109" spans="1:22" ht="46.5" customHeight="1" x14ac:dyDescent="0.25">
      <c r="A109" s="238"/>
      <c r="B109" s="124" t="s">
        <v>448</v>
      </c>
      <c r="C109" s="179" t="s">
        <v>449</v>
      </c>
      <c r="D109" s="179">
        <v>301</v>
      </c>
      <c r="E109" s="183" t="s">
        <v>450</v>
      </c>
      <c r="F109" s="181">
        <v>34000000</v>
      </c>
      <c r="G109" s="181">
        <v>21234417</v>
      </c>
      <c r="H109" s="181">
        <f t="shared" si="18"/>
        <v>12765583</v>
      </c>
      <c r="I109" s="113" t="s">
        <v>451</v>
      </c>
      <c r="J109" s="113">
        <v>1215</v>
      </c>
      <c r="K109" s="113"/>
      <c r="L109" s="113"/>
      <c r="M109" s="113"/>
      <c r="N109" s="113"/>
      <c r="O109" s="113"/>
      <c r="P109" s="113"/>
      <c r="Q109" s="133"/>
      <c r="R109" s="89">
        <f t="shared" si="19"/>
        <v>62.454167647058824</v>
      </c>
      <c r="S109" s="89">
        <v>10</v>
      </c>
      <c r="T109" s="105">
        <f t="shared" si="20"/>
        <v>6.2454167647058831</v>
      </c>
      <c r="U109" s="191" t="s">
        <v>452</v>
      </c>
      <c r="V109" s="25"/>
    </row>
    <row r="110" spans="1:22" ht="72.75" customHeight="1" x14ac:dyDescent="0.25">
      <c r="A110" s="238"/>
      <c r="B110" s="124" t="s">
        <v>453</v>
      </c>
      <c r="C110" s="179" t="s">
        <v>454</v>
      </c>
      <c r="D110" s="179">
        <v>301</v>
      </c>
      <c r="E110" s="180" t="s">
        <v>437</v>
      </c>
      <c r="F110" s="181">
        <v>24000000</v>
      </c>
      <c r="G110" s="181">
        <v>0</v>
      </c>
      <c r="H110" s="181">
        <f t="shared" si="18"/>
        <v>24000000</v>
      </c>
      <c r="I110" s="249" t="s">
        <v>455</v>
      </c>
      <c r="J110" s="250">
        <v>515</v>
      </c>
      <c r="K110" s="113">
        <v>0</v>
      </c>
      <c r="L110" s="113"/>
      <c r="M110" s="113">
        <v>1</v>
      </c>
      <c r="N110" s="113"/>
      <c r="O110" s="113">
        <v>1</v>
      </c>
      <c r="P110" s="113"/>
      <c r="Q110" s="182">
        <f>+K110+M110+O110</f>
        <v>2</v>
      </c>
      <c r="R110" s="89">
        <f t="shared" si="19"/>
        <v>0</v>
      </c>
      <c r="S110" s="105">
        <v>0</v>
      </c>
      <c r="T110" s="105">
        <f t="shared" si="20"/>
        <v>0</v>
      </c>
      <c r="U110" s="251" t="s">
        <v>456</v>
      </c>
      <c r="V110" s="25"/>
    </row>
    <row r="111" spans="1:22" ht="64.5" customHeight="1" x14ac:dyDescent="0.25">
      <c r="A111" s="238"/>
      <c r="B111" s="124" t="s">
        <v>457</v>
      </c>
      <c r="C111" s="179" t="s">
        <v>458</v>
      </c>
      <c r="D111" s="179">
        <v>301</v>
      </c>
      <c r="E111" s="180" t="s">
        <v>437</v>
      </c>
      <c r="F111" s="181">
        <v>85000000</v>
      </c>
      <c r="G111" s="181">
        <v>26928499</v>
      </c>
      <c r="H111" s="181">
        <f t="shared" si="18"/>
        <v>58071501</v>
      </c>
      <c r="I111" s="249"/>
      <c r="J111" s="250"/>
      <c r="K111" s="113">
        <v>0</v>
      </c>
      <c r="L111" s="113"/>
      <c r="M111" s="113">
        <v>1</v>
      </c>
      <c r="N111" s="113"/>
      <c r="O111" s="113">
        <v>1</v>
      </c>
      <c r="P111" s="113"/>
      <c r="Q111" s="182">
        <f>+K111+M111+O111</f>
        <v>2</v>
      </c>
      <c r="R111" s="89">
        <f t="shared" si="19"/>
        <v>31.680587058823527</v>
      </c>
      <c r="S111" s="105">
        <v>12</v>
      </c>
      <c r="T111" s="105">
        <f t="shared" si="20"/>
        <v>3.801670447058823</v>
      </c>
      <c r="U111" s="251"/>
      <c r="V111" s="25"/>
    </row>
    <row r="112" spans="1:22" ht="31.5" customHeight="1" x14ac:dyDescent="0.25">
      <c r="A112" s="238"/>
      <c r="B112" s="124" t="s">
        <v>459</v>
      </c>
      <c r="C112" s="184" t="s">
        <v>460</v>
      </c>
      <c r="D112" s="179">
        <v>301</v>
      </c>
      <c r="E112" s="183" t="s">
        <v>461</v>
      </c>
      <c r="F112" s="181">
        <v>80000000</v>
      </c>
      <c r="G112" s="181">
        <v>34427044</v>
      </c>
      <c r="H112" s="181">
        <f t="shared" si="18"/>
        <v>45572956</v>
      </c>
      <c r="I112" s="113" t="s">
        <v>462</v>
      </c>
      <c r="J112" s="113">
        <v>2714</v>
      </c>
      <c r="K112" s="113"/>
      <c r="L112" s="113"/>
      <c r="M112" s="113"/>
      <c r="N112" s="113"/>
      <c r="O112" s="113"/>
      <c r="P112" s="113"/>
      <c r="Q112" s="133">
        <v>3078</v>
      </c>
      <c r="R112" s="89">
        <f t="shared" si="19"/>
        <v>43.033805000000001</v>
      </c>
      <c r="S112" s="105">
        <v>155</v>
      </c>
      <c r="T112" s="105">
        <f t="shared" si="20"/>
        <v>66.702397750000003</v>
      </c>
      <c r="U112" s="191" t="s">
        <v>793</v>
      </c>
      <c r="V112" s="25"/>
    </row>
    <row r="113" spans="1:22" ht="39" customHeight="1" x14ac:dyDescent="0.25">
      <c r="A113" s="238"/>
      <c r="B113" s="124" t="s">
        <v>463</v>
      </c>
      <c r="C113" s="184" t="s">
        <v>464</v>
      </c>
      <c r="D113" s="179">
        <v>301</v>
      </c>
      <c r="E113" s="183" t="s">
        <v>465</v>
      </c>
      <c r="F113" s="181">
        <v>100000000</v>
      </c>
      <c r="G113" s="181">
        <v>100000000</v>
      </c>
      <c r="H113" s="181">
        <f t="shared" si="18"/>
        <v>0</v>
      </c>
      <c r="I113" s="113"/>
      <c r="J113" s="113"/>
      <c r="K113" s="113"/>
      <c r="L113" s="113"/>
      <c r="M113" s="113"/>
      <c r="N113" s="113"/>
      <c r="O113" s="113"/>
      <c r="P113" s="113"/>
      <c r="Q113" s="133"/>
      <c r="R113" s="89">
        <f t="shared" si="19"/>
        <v>100</v>
      </c>
      <c r="S113" s="89">
        <v>100</v>
      </c>
      <c r="T113" s="105">
        <f t="shared" si="20"/>
        <v>100</v>
      </c>
      <c r="U113" s="192" t="s">
        <v>773</v>
      </c>
      <c r="V113" s="25"/>
    </row>
    <row r="114" spans="1:22" ht="39" customHeight="1" x14ac:dyDescent="0.25">
      <c r="A114" s="238"/>
      <c r="B114" s="185" t="s">
        <v>466</v>
      </c>
      <c r="C114" s="186" t="s">
        <v>467</v>
      </c>
      <c r="D114" s="137">
        <v>301</v>
      </c>
      <c r="E114" s="138" t="s">
        <v>437</v>
      </c>
      <c r="F114" s="187">
        <v>30000000</v>
      </c>
      <c r="G114" s="187">
        <v>0</v>
      </c>
      <c r="H114" s="187">
        <f t="shared" si="18"/>
        <v>30000000</v>
      </c>
      <c r="I114" s="113"/>
      <c r="J114" s="113"/>
      <c r="K114" s="113"/>
      <c r="L114" s="113"/>
      <c r="M114" s="113"/>
      <c r="N114" s="113"/>
      <c r="O114" s="113"/>
      <c r="P114" s="113"/>
      <c r="Q114" s="133"/>
      <c r="R114" s="89">
        <f t="shared" si="19"/>
        <v>0</v>
      </c>
      <c r="S114" s="89">
        <v>0</v>
      </c>
      <c r="T114" s="105">
        <f t="shared" si="20"/>
        <v>0</v>
      </c>
      <c r="U114" s="190"/>
      <c r="V114" s="25"/>
    </row>
    <row r="115" spans="1:22" ht="32.25" customHeight="1" x14ac:dyDescent="0.25">
      <c r="A115" s="238" t="s">
        <v>468</v>
      </c>
      <c r="B115" s="239" t="s">
        <v>469</v>
      </c>
      <c r="C115" s="179" t="s">
        <v>470</v>
      </c>
      <c r="D115" s="240">
        <v>301</v>
      </c>
      <c r="E115" s="245" t="s">
        <v>471</v>
      </c>
      <c r="F115" s="242">
        <v>312000000</v>
      </c>
      <c r="G115" s="242">
        <v>239317227</v>
      </c>
      <c r="H115" s="242">
        <f>F115-G115</f>
        <v>72682773</v>
      </c>
      <c r="I115" s="113" t="s">
        <v>472</v>
      </c>
      <c r="J115" s="113">
        <v>11645</v>
      </c>
      <c r="K115" s="113">
        <v>0</v>
      </c>
      <c r="L115" s="113"/>
      <c r="M115" s="113">
        <v>0</v>
      </c>
      <c r="N115" s="113"/>
      <c r="O115" s="113">
        <v>0</v>
      </c>
      <c r="P115" s="113"/>
      <c r="Q115" s="133">
        <f>+K115+M115+O115</f>
        <v>0</v>
      </c>
      <c r="R115" s="243">
        <f t="shared" si="19"/>
        <v>76.704239423076928</v>
      </c>
      <c r="S115" s="89">
        <v>57</v>
      </c>
      <c r="T115" s="105">
        <f t="shared" si="20"/>
        <v>43.721416471153852</v>
      </c>
      <c r="U115" s="252" t="s">
        <v>473</v>
      </c>
      <c r="V115" s="25"/>
    </row>
    <row r="116" spans="1:22" ht="36" customHeight="1" x14ac:dyDescent="0.25">
      <c r="A116" s="238"/>
      <c r="B116" s="239"/>
      <c r="C116" s="179" t="s">
        <v>474</v>
      </c>
      <c r="D116" s="240"/>
      <c r="E116" s="245"/>
      <c r="F116" s="242"/>
      <c r="G116" s="242"/>
      <c r="H116" s="242"/>
      <c r="I116" s="113" t="s">
        <v>475</v>
      </c>
      <c r="J116" s="113">
        <v>9350</v>
      </c>
      <c r="K116" s="113">
        <v>0</v>
      </c>
      <c r="L116" s="113"/>
      <c r="M116" s="113">
        <f>6381+1542</f>
        <v>7923</v>
      </c>
      <c r="N116" s="113"/>
      <c r="O116" s="113">
        <v>3234</v>
      </c>
      <c r="P116" s="113"/>
      <c r="Q116" s="182">
        <f>+K116+M116+O116</f>
        <v>11157</v>
      </c>
      <c r="R116" s="246"/>
      <c r="S116" s="89">
        <v>187</v>
      </c>
      <c r="T116" s="105">
        <f t="shared" si="20"/>
        <v>0</v>
      </c>
      <c r="U116" s="252"/>
      <c r="V116" s="25"/>
    </row>
    <row r="117" spans="1:22" ht="28.5" customHeight="1" x14ac:dyDescent="0.25">
      <c r="A117" s="238"/>
      <c r="B117" s="239"/>
      <c r="C117" s="179" t="s">
        <v>476</v>
      </c>
      <c r="D117" s="240"/>
      <c r="E117" s="245"/>
      <c r="F117" s="242"/>
      <c r="G117" s="242"/>
      <c r="H117" s="242"/>
      <c r="I117" s="113" t="s">
        <v>477</v>
      </c>
      <c r="J117" s="113">
        <v>205</v>
      </c>
      <c r="K117" s="113">
        <v>9</v>
      </c>
      <c r="L117" s="113"/>
      <c r="M117" s="113">
        <v>26</v>
      </c>
      <c r="N117" s="113"/>
      <c r="O117" s="113">
        <v>29</v>
      </c>
      <c r="P117" s="113"/>
      <c r="Q117" s="182">
        <f>+K117+M117+O117</f>
        <v>64</v>
      </c>
      <c r="R117" s="244"/>
      <c r="S117" s="89">
        <v>54</v>
      </c>
      <c r="T117" s="105">
        <f t="shared" si="20"/>
        <v>0</v>
      </c>
      <c r="U117" s="252"/>
      <c r="V117" s="25"/>
    </row>
    <row r="118" spans="1:22" ht="28.5" customHeight="1" x14ac:dyDescent="0.25">
      <c r="A118" s="238" t="s">
        <v>478</v>
      </c>
      <c r="B118" s="239" t="s">
        <v>479</v>
      </c>
      <c r="C118" s="179" t="s">
        <v>480</v>
      </c>
      <c r="D118" s="240">
        <v>301</v>
      </c>
      <c r="E118" s="241" t="s">
        <v>481</v>
      </c>
      <c r="F118" s="242">
        <v>320000000</v>
      </c>
      <c r="G118" s="242">
        <v>133851634</v>
      </c>
      <c r="H118" s="242">
        <f>(F118-G118)</f>
        <v>186148366</v>
      </c>
      <c r="I118" s="113" t="s">
        <v>482</v>
      </c>
      <c r="J118" s="113">
        <v>536</v>
      </c>
      <c r="K118" s="113">
        <v>17</v>
      </c>
      <c r="L118" s="133"/>
      <c r="M118" s="113">
        <v>26</v>
      </c>
      <c r="N118" s="133"/>
      <c r="O118" s="113">
        <v>29</v>
      </c>
      <c r="P118" s="133"/>
      <c r="Q118" s="182">
        <f>+K118+M118+O118</f>
        <v>72</v>
      </c>
      <c r="R118" s="243">
        <f>(G118/F118)*100</f>
        <v>41.828635624999997</v>
      </c>
      <c r="S118" s="105">
        <v>60</v>
      </c>
      <c r="T118" s="105">
        <f t="shared" si="20"/>
        <v>25.097181375000002</v>
      </c>
      <c r="U118" s="247" t="s">
        <v>792</v>
      </c>
      <c r="V118" s="25"/>
    </row>
    <row r="119" spans="1:22" ht="28.5" customHeight="1" x14ac:dyDescent="0.25">
      <c r="A119" s="238"/>
      <c r="B119" s="239"/>
      <c r="C119" s="184" t="s">
        <v>483</v>
      </c>
      <c r="D119" s="240"/>
      <c r="E119" s="241"/>
      <c r="F119" s="242"/>
      <c r="G119" s="242"/>
      <c r="H119" s="242"/>
      <c r="I119" s="113">
        <v>52975</v>
      </c>
      <c r="J119" s="113">
        <v>54564</v>
      </c>
      <c r="K119" s="113">
        <v>1910</v>
      </c>
      <c r="L119" s="133"/>
      <c r="M119" s="113">
        <v>11461</v>
      </c>
      <c r="N119" s="133"/>
      <c r="O119" s="113">
        <v>9143</v>
      </c>
      <c r="P119" s="133"/>
      <c r="Q119" s="133">
        <f>+K119+M119+O119</f>
        <v>22514</v>
      </c>
      <c r="R119" s="246"/>
      <c r="S119" s="105">
        <v>72</v>
      </c>
      <c r="T119" s="105">
        <f t="shared" si="20"/>
        <v>0</v>
      </c>
      <c r="U119" s="247"/>
      <c r="V119" s="25"/>
    </row>
    <row r="120" spans="1:22" ht="15" customHeight="1" x14ac:dyDescent="0.25">
      <c r="A120" s="238"/>
      <c r="B120" s="239"/>
      <c r="C120" s="179" t="s">
        <v>484</v>
      </c>
      <c r="D120" s="240"/>
      <c r="E120" s="241"/>
      <c r="F120" s="242"/>
      <c r="G120" s="242"/>
      <c r="H120" s="242"/>
      <c r="I120" s="113">
        <v>1509</v>
      </c>
      <c r="J120" s="113">
        <v>1554</v>
      </c>
      <c r="K120" s="113">
        <v>0</v>
      </c>
      <c r="L120" s="113"/>
      <c r="M120" s="113">
        <v>0</v>
      </c>
      <c r="N120" s="133"/>
      <c r="O120" s="113">
        <v>529</v>
      </c>
      <c r="P120" s="133"/>
      <c r="Q120" s="182">
        <f t="shared" ref="Q120:Q130" si="21">+K120+M120+O120</f>
        <v>529</v>
      </c>
      <c r="R120" s="246"/>
      <c r="S120" s="105">
        <v>66</v>
      </c>
      <c r="T120" s="105">
        <f t="shared" si="20"/>
        <v>0</v>
      </c>
      <c r="U120" s="247"/>
      <c r="V120" s="25"/>
    </row>
    <row r="121" spans="1:22" ht="28.5" customHeight="1" x14ac:dyDescent="0.25">
      <c r="A121" s="238"/>
      <c r="B121" s="239"/>
      <c r="C121" s="179" t="s">
        <v>485</v>
      </c>
      <c r="D121" s="240"/>
      <c r="E121" s="241"/>
      <c r="F121" s="242"/>
      <c r="G121" s="242"/>
      <c r="H121" s="242"/>
      <c r="I121" s="113">
        <v>531</v>
      </c>
      <c r="J121" s="113">
        <v>547</v>
      </c>
      <c r="K121" s="113">
        <v>0</v>
      </c>
      <c r="L121" s="113"/>
      <c r="M121" s="113">
        <v>0</v>
      </c>
      <c r="N121" s="133"/>
      <c r="O121" s="113">
        <v>244</v>
      </c>
      <c r="P121" s="133"/>
      <c r="Q121" s="182">
        <f t="shared" si="21"/>
        <v>244</v>
      </c>
      <c r="R121" s="244"/>
      <c r="S121" s="105">
        <v>87</v>
      </c>
      <c r="T121" s="105">
        <f t="shared" si="20"/>
        <v>0</v>
      </c>
      <c r="U121" s="247"/>
      <c r="V121" s="25"/>
    </row>
    <row r="122" spans="1:22" ht="46.5" customHeight="1" x14ac:dyDescent="0.25">
      <c r="A122" s="238" t="s">
        <v>486</v>
      </c>
      <c r="B122" s="239" t="s">
        <v>487</v>
      </c>
      <c r="C122" s="184" t="s">
        <v>488</v>
      </c>
      <c r="D122" s="240">
        <v>301</v>
      </c>
      <c r="E122" s="241" t="s">
        <v>489</v>
      </c>
      <c r="F122" s="242">
        <v>23000000</v>
      </c>
      <c r="G122" s="242">
        <v>3045000</v>
      </c>
      <c r="H122" s="242">
        <f>(F122-G122)</f>
        <v>19955000</v>
      </c>
      <c r="I122" s="113" t="s">
        <v>490</v>
      </c>
      <c r="J122" s="113">
        <v>52</v>
      </c>
      <c r="K122" s="188">
        <v>0</v>
      </c>
      <c r="L122" s="113"/>
      <c r="M122" s="113">
        <v>0</v>
      </c>
      <c r="N122" s="113"/>
      <c r="O122" s="113">
        <v>0</v>
      </c>
      <c r="P122" s="113"/>
      <c r="Q122" s="133">
        <f t="shared" si="21"/>
        <v>0</v>
      </c>
      <c r="R122" s="243">
        <f>G122/F122*100</f>
        <v>13.239130434782609</v>
      </c>
      <c r="S122" s="89">
        <v>5</v>
      </c>
      <c r="T122" s="105">
        <f t="shared" si="20"/>
        <v>0.66195652173913044</v>
      </c>
      <c r="U122" s="193" t="s">
        <v>491</v>
      </c>
      <c r="V122" s="25"/>
    </row>
    <row r="123" spans="1:22" ht="56.25" customHeight="1" x14ac:dyDescent="0.25">
      <c r="A123" s="238"/>
      <c r="B123" s="239"/>
      <c r="C123" s="179" t="s">
        <v>492</v>
      </c>
      <c r="D123" s="240"/>
      <c r="E123" s="241"/>
      <c r="F123" s="242"/>
      <c r="G123" s="242"/>
      <c r="H123" s="242"/>
      <c r="I123" s="113" t="s">
        <v>147</v>
      </c>
      <c r="J123" s="113">
        <v>10</v>
      </c>
      <c r="K123" s="113">
        <v>0</v>
      </c>
      <c r="L123" s="113"/>
      <c r="M123" s="113">
        <v>0</v>
      </c>
      <c r="N123" s="113"/>
      <c r="O123" s="113">
        <v>0</v>
      </c>
      <c r="P123" s="113"/>
      <c r="Q123" s="133">
        <f t="shared" si="21"/>
        <v>0</v>
      </c>
      <c r="R123" s="244"/>
      <c r="S123" s="89">
        <v>110</v>
      </c>
      <c r="T123" s="105">
        <f t="shared" si="20"/>
        <v>0</v>
      </c>
      <c r="U123" s="113" t="s">
        <v>493</v>
      </c>
      <c r="V123" s="25"/>
    </row>
    <row r="124" spans="1:22" ht="85.5" customHeight="1" x14ac:dyDescent="0.25">
      <c r="A124" s="238" t="s">
        <v>494</v>
      </c>
      <c r="B124" s="239" t="s">
        <v>495</v>
      </c>
      <c r="C124" s="179" t="s">
        <v>496</v>
      </c>
      <c r="D124" s="240">
        <v>301</v>
      </c>
      <c r="E124" s="245" t="s">
        <v>437</v>
      </c>
      <c r="F124" s="242">
        <v>1138436800</v>
      </c>
      <c r="G124" s="242">
        <v>1110351728</v>
      </c>
      <c r="H124" s="242">
        <f>(F124-G124)</f>
        <v>28085072</v>
      </c>
      <c r="I124" s="113" t="s">
        <v>497</v>
      </c>
      <c r="J124" s="113">
        <v>889920</v>
      </c>
      <c r="K124" s="113">
        <v>448</v>
      </c>
      <c r="L124" s="113"/>
      <c r="M124" s="113">
        <v>35766</v>
      </c>
      <c r="N124" s="113"/>
      <c r="O124" s="113">
        <v>50292</v>
      </c>
      <c r="P124" s="113"/>
      <c r="Q124" s="182">
        <f t="shared" si="21"/>
        <v>86506</v>
      </c>
      <c r="R124" s="243">
        <f>(G124/F124)*100</f>
        <v>97.533014393069521</v>
      </c>
      <c r="S124" s="89">
        <v>32</v>
      </c>
      <c r="T124" s="105">
        <f t="shared" si="20"/>
        <v>31.210564605782245</v>
      </c>
      <c r="U124" s="113" t="s">
        <v>791</v>
      </c>
      <c r="V124" s="25"/>
    </row>
    <row r="125" spans="1:22" ht="42.75" customHeight="1" x14ac:dyDescent="0.25">
      <c r="A125" s="238"/>
      <c r="B125" s="239"/>
      <c r="C125" s="240" t="s">
        <v>498</v>
      </c>
      <c r="D125" s="240"/>
      <c r="E125" s="245"/>
      <c r="F125" s="242"/>
      <c r="G125" s="242"/>
      <c r="H125" s="242"/>
      <c r="I125" s="113" t="s">
        <v>499</v>
      </c>
      <c r="J125" s="113">
        <v>50400</v>
      </c>
      <c r="K125" s="113">
        <v>0</v>
      </c>
      <c r="L125" s="113"/>
      <c r="M125" s="113">
        <v>3000</v>
      </c>
      <c r="N125" s="113"/>
      <c r="O125" s="113">
        <v>4581</v>
      </c>
      <c r="P125" s="113"/>
      <c r="Q125" s="182">
        <f t="shared" si="21"/>
        <v>7581</v>
      </c>
      <c r="R125" s="246"/>
      <c r="S125" s="89">
        <v>41</v>
      </c>
      <c r="T125" s="105">
        <f t="shared" si="20"/>
        <v>0</v>
      </c>
      <c r="U125" s="113" t="s">
        <v>500</v>
      </c>
      <c r="V125" s="25"/>
    </row>
    <row r="126" spans="1:22" ht="42.75" customHeight="1" x14ac:dyDescent="0.25">
      <c r="A126" s="238"/>
      <c r="B126" s="239"/>
      <c r="C126" s="240"/>
      <c r="D126" s="240"/>
      <c r="E126" s="245"/>
      <c r="F126" s="242"/>
      <c r="G126" s="242"/>
      <c r="H126" s="242">
        <f>(F126-G126)</f>
        <v>0</v>
      </c>
      <c r="I126" s="113" t="s">
        <v>501</v>
      </c>
      <c r="J126" s="113">
        <v>39600</v>
      </c>
      <c r="K126" s="113">
        <v>0</v>
      </c>
      <c r="L126" s="113"/>
      <c r="M126" s="113">
        <v>2250</v>
      </c>
      <c r="N126" s="113"/>
      <c r="O126" s="113">
        <v>3300</v>
      </c>
      <c r="P126" s="113"/>
      <c r="Q126" s="182">
        <f t="shared" si="21"/>
        <v>5550</v>
      </c>
      <c r="R126" s="246"/>
      <c r="S126" s="89">
        <v>37</v>
      </c>
      <c r="T126" s="105">
        <f t="shared" si="20"/>
        <v>0</v>
      </c>
      <c r="U126" s="113" t="s">
        <v>502</v>
      </c>
      <c r="V126" s="25"/>
    </row>
    <row r="127" spans="1:22" ht="42.75" customHeight="1" x14ac:dyDescent="0.25">
      <c r="A127" s="238"/>
      <c r="B127" s="239"/>
      <c r="C127" s="240"/>
      <c r="D127" s="240"/>
      <c r="E127" s="245"/>
      <c r="F127" s="242"/>
      <c r="G127" s="242"/>
      <c r="H127" s="242"/>
      <c r="I127" s="113" t="s">
        <v>503</v>
      </c>
      <c r="J127" s="113">
        <v>39600</v>
      </c>
      <c r="K127" s="113">
        <v>0</v>
      </c>
      <c r="L127" s="113"/>
      <c r="M127" s="113">
        <v>1696</v>
      </c>
      <c r="N127" s="113"/>
      <c r="O127" s="113">
        <v>3300</v>
      </c>
      <c r="P127" s="113"/>
      <c r="Q127" s="182">
        <f t="shared" si="21"/>
        <v>4996</v>
      </c>
      <c r="R127" s="244"/>
      <c r="S127" s="89">
        <v>33</v>
      </c>
      <c r="T127" s="105">
        <f t="shared" si="20"/>
        <v>0</v>
      </c>
      <c r="U127" s="113" t="s">
        <v>504</v>
      </c>
      <c r="V127" s="25"/>
    </row>
    <row r="128" spans="1:22" ht="31.5" customHeight="1" x14ac:dyDescent="0.25">
      <c r="A128" s="238"/>
      <c r="B128" s="124" t="s">
        <v>505</v>
      </c>
      <c r="C128" s="179" t="s">
        <v>506</v>
      </c>
      <c r="D128" s="179">
        <v>301</v>
      </c>
      <c r="E128" s="180" t="s">
        <v>437</v>
      </c>
      <c r="F128" s="181">
        <v>15000000</v>
      </c>
      <c r="G128" s="181">
        <v>10435017</v>
      </c>
      <c r="H128" s="181">
        <f>(F128-G128)</f>
        <v>4564983</v>
      </c>
      <c r="I128" s="113" t="s">
        <v>507</v>
      </c>
      <c r="J128" s="113">
        <v>155</v>
      </c>
      <c r="K128" s="113">
        <v>0</v>
      </c>
      <c r="L128" s="113"/>
      <c r="M128" s="113">
        <v>0</v>
      </c>
      <c r="N128" s="113"/>
      <c r="O128" s="113">
        <v>43</v>
      </c>
      <c r="P128" s="113"/>
      <c r="Q128" s="182">
        <f t="shared" si="21"/>
        <v>43</v>
      </c>
      <c r="R128" s="89">
        <f>(G128/F128)*100</f>
        <v>69.566779999999994</v>
      </c>
      <c r="S128" s="89">
        <v>191</v>
      </c>
      <c r="T128" s="105">
        <f t="shared" si="20"/>
        <v>132.8725498</v>
      </c>
      <c r="U128" s="190" t="s">
        <v>508</v>
      </c>
      <c r="V128" s="25"/>
    </row>
    <row r="129" spans="1:22" ht="71.25" customHeight="1" x14ac:dyDescent="0.25">
      <c r="A129" s="238"/>
      <c r="B129" s="124" t="s">
        <v>509</v>
      </c>
      <c r="C129" s="179" t="s">
        <v>510</v>
      </c>
      <c r="D129" s="179">
        <v>301</v>
      </c>
      <c r="E129" s="180" t="s">
        <v>437</v>
      </c>
      <c r="F129" s="181">
        <v>152800000</v>
      </c>
      <c r="G129" s="181">
        <v>118560400</v>
      </c>
      <c r="H129" s="181">
        <f>(F129-G129)</f>
        <v>34239600</v>
      </c>
      <c r="I129" s="113" t="s">
        <v>511</v>
      </c>
      <c r="J129" s="113">
        <v>4255</v>
      </c>
      <c r="K129" s="113">
        <v>11</v>
      </c>
      <c r="L129" s="113"/>
      <c r="M129" s="113">
        <v>7</v>
      </c>
      <c r="N129" s="113"/>
      <c r="O129" s="113">
        <v>1</v>
      </c>
      <c r="P129" s="113"/>
      <c r="Q129" s="182">
        <f t="shared" si="21"/>
        <v>19</v>
      </c>
      <c r="R129" s="89">
        <f>(G129/F129)*100</f>
        <v>77.591884816753932</v>
      </c>
      <c r="S129" s="89">
        <v>16</v>
      </c>
      <c r="T129" s="105">
        <f t="shared" si="20"/>
        <v>12.414701570680629</v>
      </c>
      <c r="U129" s="113" t="s">
        <v>512</v>
      </c>
      <c r="V129" s="25"/>
    </row>
    <row r="130" spans="1:22" ht="94.5" customHeight="1" x14ac:dyDescent="0.25">
      <c r="A130" s="189" t="s">
        <v>513</v>
      </c>
      <c r="B130" s="124" t="s">
        <v>514</v>
      </c>
      <c r="C130" s="179" t="s">
        <v>515</v>
      </c>
      <c r="D130" s="179">
        <v>301</v>
      </c>
      <c r="E130" s="180" t="s">
        <v>437</v>
      </c>
      <c r="F130" s="181">
        <v>50000000</v>
      </c>
      <c r="G130" s="181">
        <v>42473434</v>
      </c>
      <c r="H130" s="181">
        <f>(F130-G130)</f>
        <v>7526566</v>
      </c>
      <c r="I130" s="113" t="s">
        <v>516</v>
      </c>
      <c r="J130" s="113">
        <v>9386</v>
      </c>
      <c r="K130" s="113">
        <v>0</v>
      </c>
      <c r="L130" s="113"/>
      <c r="M130" s="113">
        <v>10</v>
      </c>
      <c r="N130" s="113"/>
      <c r="O130" s="113">
        <v>980</v>
      </c>
      <c r="P130" s="113"/>
      <c r="Q130" s="182">
        <f t="shared" si="21"/>
        <v>990</v>
      </c>
      <c r="R130" s="89">
        <f>(G130/F130)*100</f>
        <v>84.946867999999995</v>
      </c>
      <c r="S130" s="89">
        <v>47</v>
      </c>
      <c r="T130" s="105">
        <f t="shared" si="20"/>
        <v>39.925027959999994</v>
      </c>
      <c r="U130" s="113" t="s">
        <v>517</v>
      </c>
      <c r="V130" s="25"/>
    </row>
    <row r="131" spans="1:22" ht="31.5" customHeight="1" x14ac:dyDescent="0.25">
      <c r="A131" s="225" t="s">
        <v>518</v>
      </c>
      <c r="B131" s="225"/>
      <c r="C131" s="225"/>
      <c r="D131" s="225"/>
      <c r="E131" s="225"/>
      <c r="F131" s="39">
        <f>SUM(F106:F130)</f>
        <v>2555236800</v>
      </c>
      <c r="G131" s="39">
        <f>SUM(G106:G130)</f>
        <v>1985775008</v>
      </c>
      <c r="H131" s="39">
        <f>SUM(H106:H130)</f>
        <v>569461792</v>
      </c>
      <c r="I131" s="40"/>
      <c r="J131" s="41"/>
      <c r="K131" s="30"/>
      <c r="L131" s="30"/>
      <c r="M131" s="30"/>
      <c r="N131" s="30"/>
      <c r="O131" s="30"/>
      <c r="P131" s="30"/>
      <c r="Q131" s="30"/>
      <c r="R131" s="42"/>
      <c r="S131" s="30"/>
      <c r="T131" s="30"/>
      <c r="U131" s="30"/>
      <c r="V131" s="25"/>
    </row>
    <row r="132" spans="1:22" ht="18" customHeight="1" x14ac:dyDescent="0.25">
      <c r="A132" s="226" t="s">
        <v>519</v>
      </c>
      <c r="B132" s="226"/>
      <c r="C132" s="226"/>
      <c r="D132" s="226"/>
      <c r="E132" s="226"/>
      <c r="F132" s="226"/>
      <c r="G132" s="226"/>
      <c r="H132" s="226"/>
      <c r="I132" s="226"/>
      <c r="J132" s="226"/>
      <c r="K132" s="226"/>
      <c r="L132" s="226"/>
      <c r="M132" s="226"/>
      <c r="N132" s="226"/>
      <c r="O132" s="226"/>
      <c r="P132" s="226"/>
      <c r="Q132" s="226"/>
      <c r="R132" s="226"/>
      <c r="S132" s="226"/>
      <c r="T132" s="226"/>
      <c r="U132" s="226"/>
      <c r="V132" s="25"/>
    </row>
    <row r="133" spans="1:22" ht="71.25" customHeight="1" x14ac:dyDescent="0.25">
      <c r="A133" s="227" t="s">
        <v>520</v>
      </c>
      <c r="B133" s="153" t="s">
        <v>521</v>
      </c>
      <c r="C133" s="154" t="s">
        <v>522</v>
      </c>
      <c r="D133" s="154">
        <v>510</v>
      </c>
      <c r="E133" s="155" t="s">
        <v>523</v>
      </c>
      <c r="F133" s="155">
        <v>3000000</v>
      </c>
      <c r="G133" s="155">
        <v>3000000</v>
      </c>
      <c r="H133" s="155">
        <f>(F133-G133)</f>
        <v>0</v>
      </c>
      <c r="I133" s="228" t="s">
        <v>524</v>
      </c>
      <c r="J133" s="228" t="s">
        <v>525</v>
      </c>
      <c r="K133" s="159"/>
      <c r="L133" s="159"/>
      <c r="M133" s="159"/>
      <c r="N133" s="159"/>
      <c r="O133" s="159"/>
      <c r="P133" s="165"/>
      <c r="Q133" s="165"/>
      <c r="R133" s="89">
        <f>(G133/F133)*100</f>
        <v>100</v>
      </c>
      <c r="S133" s="89">
        <v>100</v>
      </c>
      <c r="T133" s="105">
        <f t="shared" ref="T133:T134" si="22">(R133*S133)/100</f>
        <v>100</v>
      </c>
      <c r="U133" s="194" t="s">
        <v>526</v>
      </c>
      <c r="V133" s="25"/>
    </row>
    <row r="134" spans="1:22" ht="85.5" customHeight="1" x14ac:dyDescent="0.25">
      <c r="A134" s="227"/>
      <c r="B134" s="153" t="s">
        <v>527</v>
      </c>
      <c r="C134" s="154" t="s">
        <v>528</v>
      </c>
      <c r="D134" s="154">
        <v>510</v>
      </c>
      <c r="E134" s="155" t="s">
        <v>523</v>
      </c>
      <c r="F134" s="155">
        <v>7000000</v>
      </c>
      <c r="G134" s="155">
        <v>6828964</v>
      </c>
      <c r="H134" s="155">
        <f>(F134-G134)</f>
        <v>171036</v>
      </c>
      <c r="I134" s="228"/>
      <c r="J134" s="228"/>
      <c r="K134" s="159"/>
      <c r="L134" s="159"/>
      <c r="M134" s="159"/>
      <c r="N134" s="159"/>
      <c r="O134" s="159"/>
      <c r="P134" s="165"/>
      <c r="Q134" s="165"/>
      <c r="R134" s="89">
        <f>(G134/F134)*100</f>
        <v>97.556628571428575</v>
      </c>
      <c r="S134" s="89">
        <v>60</v>
      </c>
      <c r="T134" s="105">
        <f t="shared" si="22"/>
        <v>58.533977142857147</v>
      </c>
      <c r="U134" s="33"/>
      <c r="V134" s="25"/>
    </row>
    <row r="135" spans="1:22" ht="15.75" customHeight="1" x14ac:dyDescent="0.25">
      <c r="A135" s="43"/>
      <c r="B135" s="44"/>
      <c r="C135" s="45"/>
      <c r="D135" s="45"/>
      <c r="E135" s="46"/>
      <c r="F135" s="46"/>
      <c r="G135" s="46"/>
      <c r="H135" s="46"/>
      <c r="I135" s="47"/>
      <c r="J135" s="47"/>
      <c r="K135" s="48"/>
      <c r="L135" s="48"/>
      <c r="M135" s="48"/>
      <c r="N135" s="48"/>
      <c r="O135" s="48"/>
      <c r="P135" s="37"/>
      <c r="Q135" s="38"/>
      <c r="R135" s="49"/>
      <c r="S135" s="37"/>
      <c r="T135" s="38"/>
      <c r="U135" s="36"/>
      <c r="V135" s="25"/>
    </row>
    <row r="136" spans="1:22" ht="71.25" customHeight="1" x14ac:dyDescent="0.25">
      <c r="A136" s="229" t="s">
        <v>529</v>
      </c>
      <c r="B136" s="172" t="s">
        <v>530</v>
      </c>
      <c r="C136" s="173" t="s">
        <v>531</v>
      </c>
      <c r="D136" s="173">
        <v>111</v>
      </c>
      <c r="E136" s="174" t="s">
        <v>532</v>
      </c>
      <c r="F136" s="174">
        <v>600000000</v>
      </c>
      <c r="G136" s="174">
        <v>0</v>
      </c>
      <c r="H136" s="174">
        <f t="shared" ref="H136:H148" si="23">(F136-G136)</f>
        <v>600000000</v>
      </c>
      <c r="I136" s="195"/>
      <c r="J136" s="196"/>
      <c r="K136" s="168"/>
      <c r="L136" s="168"/>
      <c r="M136" s="168"/>
      <c r="N136" s="168"/>
      <c r="O136" s="168"/>
      <c r="P136" s="168"/>
      <c r="Q136" s="168"/>
      <c r="R136" s="89">
        <f t="shared" ref="R136:R148" si="24">(G136/F136)*100</f>
        <v>0</v>
      </c>
      <c r="S136" s="92">
        <v>0</v>
      </c>
      <c r="T136" s="99">
        <f t="shared" ref="T136:T148" si="25">(R136*S136)/100</f>
        <v>0</v>
      </c>
      <c r="U136" s="50" t="s">
        <v>533</v>
      </c>
      <c r="V136" s="25"/>
    </row>
    <row r="137" spans="1:22" ht="71.25" customHeight="1" x14ac:dyDescent="0.25">
      <c r="A137" s="229"/>
      <c r="B137" s="197" t="s">
        <v>777</v>
      </c>
      <c r="C137" s="198" t="s">
        <v>778</v>
      </c>
      <c r="D137" s="199">
        <v>111</v>
      </c>
      <c r="E137" s="200" t="s">
        <v>532</v>
      </c>
      <c r="F137" s="174">
        <v>830000000</v>
      </c>
      <c r="G137" s="174">
        <v>0</v>
      </c>
      <c r="H137" s="174">
        <f t="shared" si="23"/>
        <v>830000000</v>
      </c>
      <c r="I137" s="232" t="s">
        <v>536</v>
      </c>
      <c r="J137" s="235" t="s">
        <v>537</v>
      </c>
      <c r="K137" s="168"/>
      <c r="L137" s="168"/>
      <c r="M137" s="168"/>
      <c r="N137" s="168"/>
      <c r="O137" s="168"/>
      <c r="P137" s="168"/>
      <c r="Q137" s="171" t="s">
        <v>786</v>
      </c>
      <c r="R137" s="90">
        <f t="shared" si="24"/>
        <v>0</v>
      </c>
      <c r="S137" s="90">
        <v>52</v>
      </c>
      <c r="T137" s="105">
        <f t="shared" si="25"/>
        <v>0</v>
      </c>
      <c r="U137" s="50" t="s">
        <v>787</v>
      </c>
      <c r="V137" s="25"/>
    </row>
    <row r="138" spans="1:22" ht="47.25" customHeight="1" x14ac:dyDescent="0.25">
      <c r="A138" s="229"/>
      <c r="B138" s="172" t="s">
        <v>534</v>
      </c>
      <c r="C138" s="173" t="s">
        <v>535</v>
      </c>
      <c r="D138" s="173">
        <v>111</v>
      </c>
      <c r="E138" s="174" t="s">
        <v>532</v>
      </c>
      <c r="F138" s="174">
        <v>938075763</v>
      </c>
      <c r="G138" s="174">
        <v>0</v>
      </c>
      <c r="H138" s="174">
        <f t="shared" si="23"/>
        <v>938075763</v>
      </c>
      <c r="I138" s="233"/>
      <c r="J138" s="236"/>
      <c r="K138" s="168"/>
      <c r="L138" s="168"/>
      <c r="M138" s="168"/>
      <c r="N138" s="168"/>
      <c r="O138" s="168"/>
      <c r="P138" s="168"/>
      <c r="Q138" s="168"/>
      <c r="R138" s="89">
        <f t="shared" si="24"/>
        <v>0</v>
      </c>
      <c r="S138" s="89">
        <v>0</v>
      </c>
      <c r="T138" s="105">
        <f t="shared" si="25"/>
        <v>0</v>
      </c>
      <c r="U138" s="50" t="s">
        <v>538</v>
      </c>
      <c r="V138" s="25"/>
    </row>
    <row r="139" spans="1:22" ht="31.5" customHeight="1" x14ac:dyDescent="0.25">
      <c r="A139" s="229"/>
      <c r="B139" s="172" t="s">
        <v>539</v>
      </c>
      <c r="C139" s="173" t="s">
        <v>540</v>
      </c>
      <c r="D139" s="173">
        <v>111</v>
      </c>
      <c r="E139" s="174" t="s">
        <v>532</v>
      </c>
      <c r="F139" s="174">
        <v>121000000</v>
      </c>
      <c r="G139" s="174">
        <v>0</v>
      </c>
      <c r="H139" s="174">
        <f t="shared" si="23"/>
        <v>121000000</v>
      </c>
      <c r="I139" s="234"/>
      <c r="J139" s="237"/>
      <c r="K139" s="168"/>
      <c r="L139" s="168"/>
      <c r="M139" s="168"/>
      <c r="N139" s="168"/>
      <c r="O139" s="168"/>
      <c r="P139" s="168"/>
      <c r="Q139" s="168"/>
      <c r="R139" s="89">
        <f t="shared" si="24"/>
        <v>0</v>
      </c>
      <c r="S139" s="89">
        <v>0</v>
      </c>
      <c r="T139" s="105">
        <f t="shared" si="25"/>
        <v>0</v>
      </c>
      <c r="U139" s="51" t="s">
        <v>541</v>
      </c>
      <c r="V139" s="25"/>
    </row>
    <row r="140" spans="1:22" ht="31.5" customHeight="1" x14ac:dyDescent="0.25">
      <c r="A140" s="229"/>
      <c r="B140" s="172" t="s">
        <v>542</v>
      </c>
      <c r="C140" s="173" t="s">
        <v>543</v>
      </c>
      <c r="D140" s="173">
        <v>111</v>
      </c>
      <c r="E140" s="174" t="s">
        <v>532</v>
      </c>
      <c r="F140" s="174">
        <v>350000000</v>
      </c>
      <c r="G140" s="174">
        <v>349660736</v>
      </c>
      <c r="H140" s="174">
        <f t="shared" si="23"/>
        <v>339264</v>
      </c>
      <c r="I140" s="230" t="s">
        <v>544</v>
      </c>
      <c r="J140" s="231" t="s">
        <v>545</v>
      </c>
      <c r="K140" s="201"/>
      <c r="L140" s="201"/>
      <c r="M140" s="201"/>
      <c r="N140" s="201"/>
      <c r="O140" s="201"/>
      <c r="P140" s="201"/>
      <c r="Q140" s="201"/>
      <c r="R140" s="89">
        <f t="shared" si="24"/>
        <v>99.903067428571418</v>
      </c>
      <c r="S140" s="89">
        <v>0</v>
      </c>
      <c r="T140" s="105">
        <f t="shared" si="25"/>
        <v>0</v>
      </c>
      <c r="U140" s="52" t="s">
        <v>546</v>
      </c>
      <c r="V140" s="25"/>
    </row>
    <row r="141" spans="1:22" ht="105" customHeight="1" x14ac:dyDescent="0.25">
      <c r="A141" s="229"/>
      <c r="B141" s="172" t="s">
        <v>547</v>
      </c>
      <c r="C141" s="173" t="s">
        <v>548</v>
      </c>
      <c r="D141" s="173">
        <v>111</v>
      </c>
      <c r="E141" s="174" t="s">
        <v>532</v>
      </c>
      <c r="F141" s="174">
        <v>606366924</v>
      </c>
      <c r="G141" s="174">
        <v>598906128</v>
      </c>
      <c r="H141" s="174">
        <f t="shared" si="23"/>
        <v>7460796</v>
      </c>
      <c r="I141" s="230"/>
      <c r="J141" s="231"/>
      <c r="K141" s="201"/>
      <c r="L141" s="201"/>
      <c r="M141" s="201"/>
      <c r="N141" s="201"/>
      <c r="O141" s="201"/>
      <c r="P141" s="201"/>
      <c r="Q141" s="201" t="s">
        <v>784</v>
      </c>
      <c r="R141" s="89">
        <f t="shared" si="24"/>
        <v>98.769590539209545</v>
      </c>
      <c r="S141" s="89">
        <v>39</v>
      </c>
      <c r="T141" s="105">
        <f t="shared" si="25"/>
        <v>38.520140310291723</v>
      </c>
      <c r="U141" s="52" t="s">
        <v>782</v>
      </c>
      <c r="V141" s="25"/>
    </row>
    <row r="142" spans="1:22" ht="31.5" customHeight="1" x14ac:dyDescent="0.25">
      <c r="A142" s="229"/>
      <c r="B142" s="172" t="s">
        <v>549</v>
      </c>
      <c r="C142" s="173" t="s">
        <v>550</v>
      </c>
      <c r="D142" s="173">
        <v>111</v>
      </c>
      <c r="E142" s="174" t="s">
        <v>532</v>
      </c>
      <c r="F142" s="174">
        <v>233200000</v>
      </c>
      <c r="G142" s="174">
        <v>0</v>
      </c>
      <c r="H142" s="174">
        <f t="shared" si="23"/>
        <v>233200000</v>
      </c>
      <c r="I142" s="230"/>
      <c r="J142" s="231"/>
      <c r="K142" s="201"/>
      <c r="L142" s="201"/>
      <c r="M142" s="201"/>
      <c r="N142" s="201"/>
      <c r="O142" s="201"/>
      <c r="P142" s="201"/>
      <c r="Q142" s="201"/>
      <c r="R142" s="89">
        <f t="shared" si="24"/>
        <v>0</v>
      </c>
      <c r="S142" s="89">
        <v>0</v>
      </c>
      <c r="T142" s="105">
        <f t="shared" si="25"/>
        <v>0</v>
      </c>
      <c r="U142" s="51" t="s">
        <v>551</v>
      </c>
      <c r="V142" s="25"/>
    </row>
    <row r="143" spans="1:22" ht="42.75" customHeight="1" x14ac:dyDescent="0.25">
      <c r="A143" s="229"/>
      <c r="B143" s="172" t="s">
        <v>552</v>
      </c>
      <c r="C143" s="173" t="s">
        <v>553</v>
      </c>
      <c r="D143" s="173">
        <v>111</v>
      </c>
      <c r="E143" s="174" t="s">
        <v>532</v>
      </c>
      <c r="F143" s="174">
        <v>300000000</v>
      </c>
      <c r="G143" s="174">
        <v>0</v>
      </c>
      <c r="H143" s="174">
        <f t="shared" si="23"/>
        <v>300000000</v>
      </c>
      <c r="I143" s="230"/>
      <c r="J143" s="231"/>
      <c r="K143" s="201"/>
      <c r="L143" s="201"/>
      <c r="M143" s="201"/>
      <c r="N143" s="201"/>
      <c r="O143" s="201"/>
      <c r="P143" s="201"/>
      <c r="Q143" s="201"/>
      <c r="R143" s="89">
        <f t="shared" si="24"/>
        <v>0</v>
      </c>
      <c r="S143" s="89">
        <v>0</v>
      </c>
      <c r="T143" s="105">
        <f t="shared" si="25"/>
        <v>0</v>
      </c>
      <c r="U143" s="51" t="s">
        <v>554</v>
      </c>
      <c r="V143" s="25"/>
    </row>
    <row r="144" spans="1:22" ht="31.5" customHeight="1" x14ac:dyDescent="0.25">
      <c r="A144" s="229"/>
      <c r="B144" s="172" t="s">
        <v>555</v>
      </c>
      <c r="C144" s="173" t="s">
        <v>556</v>
      </c>
      <c r="D144" s="173">
        <v>111</v>
      </c>
      <c r="E144" s="174" t="s">
        <v>532</v>
      </c>
      <c r="F144" s="174">
        <v>35000000</v>
      </c>
      <c r="G144" s="174">
        <v>0</v>
      </c>
      <c r="H144" s="174">
        <f t="shared" si="23"/>
        <v>35000000</v>
      </c>
      <c r="I144" s="230"/>
      <c r="J144" s="231"/>
      <c r="K144" s="201"/>
      <c r="L144" s="201"/>
      <c r="M144" s="201"/>
      <c r="N144" s="201"/>
      <c r="O144" s="201"/>
      <c r="P144" s="201"/>
      <c r="Q144" s="201"/>
      <c r="R144" s="89">
        <f t="shared" si="24"/>
        <v>0</v>
      </c>
      <c r="S144" s="89">
        <v>0</v>
      </c>
      <c r="T144" s="105">
        <f t="shared" si="25"/>
        <v>0</v>
      </c>
      <c r="U144" s="51" t="s">
        <v>557</v>
      </c>
      <c r="V144" s="25"/>
    </row>
    <row r="145" spans="1:22" ht="165" customHeight="1" x14ac:dyDescent="0.25">
      <c r="A145" s="229"/>
      <c r="B145" s="172" t="s">
        <v>558</v>
      </c>
      <c r="C145" s="173" t="s">
        <v>559</v>
      </c>
      <c r="D145" s="173">
        <v>111</v>
      </c>
      <c r="E145" s="174" t="s">
        <v>532</v>
      </c>
      <c r="F145" s="174">
        <v>1125361332</v>
      </c>
      <c r="G145" s="174">
        <v>661861284</v>
      </c>
      <c r="H145" s="174">
        <f t="shared" si="23"/>
        <v>463500048</v>
      </c>
      <c r="I145" s="230"/>
      <c r="J145" s="231"/>
      <c r="K145" s="201"/>
      <c r="L145" s="201"/>
      <c r="M145" s="201"/>
      <c r="N145" s="201"/>
      <c r="O145" s="201"/>
      <c r="P145" s="201"/>
      <c r="Q145" s="201" t="s">
        <v>785</v>
      </c>
      <c r="R145" s="89">
        <f t="shared" si="24"/>
        <v>58.813224266710449</v>
      </c>
      <c r="S145" s="89">
        <v>55</v>
      </c>
      <c r="T145" s="105">
        <f t="shared" si="25"/>
        <v>32.347273346690741</v>
      </c>
      <c r="U145" s="52" t="s">
        <v>783</v>
      </c>
      <c r="V145" s="25"/>
    </row>
    <row r="146" spans="1:22" ht="71.25" customHeight="1" x14ac:dyDescent="0.25">
      <c r="A146" s="229"/>
      <c r="B146" s="172" t="s">
        <v>560</v>
      </c>
      <c r="C146" s="173" t="s">
        <v>561</v>
      </c>
      <c r="D146" s="173">
        <v>111</v>
      </c>
      <c r="E146" s="174" t="s">
        <v>562</v>
      </c>
      <c r="F146" s="174">
        <v>72115000</v>
      </c>
      <c r="G146" s="174">
        <v>53155185</v>
      </c>
      <c r="H146" s="174">
        <f t="shared" si="23"/>
        <v>18959815</v>
      </c>
      <c r="I146" s="230"/>
      <c r="J146" s="231"/>
      <c r="K146" s="201"/>
      <c r="L146" s="201"/>
      <c r="M146" s="201"/>
      <c r="N146" s="201"/>
      <c r="O146" s="201"/>
      <c r="P146" s="201"/>
      <c r="Q146" s="201"/>
      <c r="R146" s="89">
        <f t="shared" si="24"/>
        <v>73.708916314220346</v>
      </c>
      <c r="S146" s="89">
        <v>0</v>
      </c>
      <c r="T146" s="105">
        <f t="shared" si="25"/>
        <v>0</v>
      </c>
      <c r="U146" s="51" t="s">
        <v>563</v>
      </c>
      <c r="V146" s="25"/>
    </row>
    <row r="147" spans="1:22" ht="210" customHeight="1" x14ac:dyDescent="0.25">
      <c r="A147" s="229"/>
      <c r="B147" s="172" t="s">
        <v>564</v>
      </c>
      <c r="C147" s="173" t="s">
        <v>565</v>
      </c>
      <c r="D147" s="173">
        <v>111</v>
      </c>
      <c r="E147" s="174" t="s">
        <v>532</v>
      </c>
      <c r="F147" s="174">
        <v>555878510</v>
      </c>
      <c r="G147" s="174">
        <v>375878510</v>
      </c>
      <c r="H147" s="174">
        <f t="shared" si="23"/>
        <v>180000000</v>
      </c>
      <c r="I147" s="195"/>
      <c r="J147" s="196"/>
      <c r="K147" s="168"/>
      <c r="L147" s="168"/>
      <c r="M147" s="168"/>
      <c r="N147" s="168"/>
      <c r="O147" s="168"/>
      <c r="P147" s="168"/>
      <c r="Q147" s="168"/>
      <c r="R147" s="89">
        <f t="shared" si="24"/>
        <v>67.618823760609132</v>
      </c>
      <c r="S147" s="92">
        <v>0</v>
      </c>
      <c r="T147" s="105">
        <f t="shared" si="25"/>
        <v>0</v>
      </c>
      <c r="U147" s="52" t="s">
        <v>566</v>
      </c>
      <c r="V147" s="25"/>
    </row>
    <row r="148" spans="1:22" ht="57" customHeight="1" x14ac:dyDescent="0.25">
      <c r="A148" s="229"/>
      <c r="B148" s="172" t="s">
        <v>567</v>
      </c>
      <c r="C148" s="173" t="s">
        <v>568</v>
      </c>
      <c r="D148" s="173">
        <v>111</v>
      </c>
      <c r="E148" s="174" t="s">
        <v>532</v>
      </c>
      <c r="F148" s="174">
        <v>240600000</v>
      </c>
      <c r="G148" s="174">
        <v>239600131</v>
      </c>
      <c r="H148" s="174">
        <f t="shared" si="23"/>
        <v>999869</v>
      </c>
      <c r="I148" s="171" t="s">
        <v>569</v>
      </c>
      <c r="J148" s="166" t="s">
        <v>570</v>
      </c>
      <c r="K148" s="168"/>
      <c r="L148" s="168"/>
      <c r="M148" s="168"/>
      <c r="N148" s="168"/>
      <c r="O148" s="168"/>
      <c r="P148" s="168"/>
      <c r="Q148" s="168"/>
      <c r="R148" s="89">
        <f t="shared" si="24"/>
        <v>99.584426849542808</v>
      </c>
      <c r="S148" s="89">
        <v>0</v>
      </c>
      <c r="T148" s="105">
        <f t="shared" si="25"/>
        <v>0</v>
      </c>
      <c r="U148" s="53" t="s">
        <v>571</v>
      </c>
      <c r="V148" s="25"/>
    </row>
    <row r="149" spans="1:22" ht="15.75" customHeight="1" x14ac:dyDescent="0.25">
      <c r="A149" s="43"/>
      <c r="B149" s="44"/>
      <c r="C149" s="45"/>
      <c r="D149" s="45"/>
      <c r="E149" s="46"/>
      <c r="F149" s="46"/>
      <c r="G149" s="46"/>
      <c r="H149" s="46"/>
      <c r="I149" s="37"/>
      <c r="J149" s="36"/>
      <c r="K149" s="38"/>
      <c r="L149" s="38"/>
      <c r="M149" s="38"/>
      <c r="N149" s="38"/>
      <c r="O149" s="38"/>
      <c r="P149" s="38"/>
      <c r="Q149" s="38"/>
      <c r="R149" s="49"/>
      <c r="S149" s="37"/>
      <c r="T149" s="54"/>
      <c r="U149" s="55"/>
      <c r="V149" s="25"/>
    </row>
    <row r="150" spans="1:22" ht="71.25" customHeight="1" x14ac:dyDescent="0.25">
      <c r="A150" s="219" t="s">
        <v>572</v>
      </c>
      <c r="B150" s="140" t="s">
        <v>573</v>
      </c>
      <c r="C150" s="141" t="s">
        <v>574</v>
      </c>
      <c r="D150" s="141">
        <v>211</v>
      </c>
      <c r="E150" s="142" t="s">
        <v>532</v>
      </c>
      <c r="F150" s="142">
        <v>189556618</v>
      </c>
      <c r="G150" s="202">
        <v>189556618</v>
      </c>
      <c r="H150" s="149">
        <f t="shared" ref="H150:H168" si="26">(F150-G150)</f>
        <v>0</v>
      </c>
      <c r="I150" s="203"/>
      <c r="J150" s="204"/>
      <c r="K150" s="145"/>
      <c r="L150" s="145"/>
      <c r="M150" s="145"/>
      <c r="N150" s="145"/>
      <c r="O150" s="145"/>
      <c r="P150" s="145"/>
      <c r="Q150" s="145"/>
      <c r="R150" s="89">
        <f t="shared" ref="R150:R167" si="27">(G150/F150)*100</f>
        <v>100</v>
      </c>
      <c r="S150" s="89">
        <v>100</v>
      </c>
      <c r="T150" s="105">
        <f t="shared" ref="T150:T168" si="28">(R150*S150)/100</f>
        <v>100</v>
      </c>
      <c r="U150" s="205" t="s">
        <v>575</v>
      </c>
      <c r="V150" s="25"/>
    </row>
    <row r="151" spans="1:22" ht="90" customHeight="1" x14ac:dyDescent="0.25">
      <c r="A151" s="219"/>
      <c r="B151" s="140" t="s">
        <v>576</v>
      </c>
      <c r="C151" s="141" t="s">
        <v>577</v>
      </c>
      <c r="D151" s="141">
        <v>211</v>
      </c>
      <c r="E151" s="142" t="s">
        <v>532</v>
      </c>
      <c r="F151" s="142">
        <v>109843658</v>
      </c>
      <c r="G151" s="202">
        <v>48956036</v>
      </c>
      <c r="H151" s="202">
        <f t="shared" si="26"/>
        <v>60887622</v>
      </c>
      <c r="I151" s="220" t="s">
        <v>578</v>
      </c>
      <c r="J151" s="221" t="s">
        <v>579</v>
      </c>
      <c r="K151" s="145"/>
      <c r="L151" s="145"/>
      <c r="M151" s="145"/>
      <c r="N151" s="145"/>
      <c r="O151" s="145"/>
      <c r="P151" s="145"/>
      <c r="Q151" s="145"/>
      <c r="R151" s="89">
        <f t="shared" si="27"/>
        <v>44.568832549258332</v>
      </c>
      <c r="S151" s="89">
        <v>4</v>
      </c>
      <c r="T151" s="105">
        <f t="shared" si="28"/>
        <v>1.7827533019703332</v>
      </c>
      <c r="U151" s="206" t="s">
        <v>580</v>
      </c>
      <c r="V151" s="25"/>
    </row>
    <row r="152" spans="1:22" ht="85.5" customHeight="1" x14ac:dyDescent="0.25">
      <c r="A152" s="219"/>
      <c r="B152" s="140" t="s">
        <v>581</v>
      </c>
      <c r="C152" s="141" t="s">
        <v>582</v>
      </c>
      <c r="D152" s="141">
        <v>211</v>
      </c>
      <c r="E152" s="142" t="s">
        <v>532</v>
      </c>
      <c r="F152" s="142">
        <v>375217101</v>
      </c>
      <c r="G152" s="202">
        <v>372698968</v>
      </c>
      <c r="H152" s="202">
        <f t="shared" si="26"/>
        <v>2518133</v>
      </c>
      <c r="I152" s="220"/>
      <c r="J152" s="221"/>
      <c r="K152" s="145"/>
      <c r="L152" s="145"/>
      <c r="M152" s="145"/>
      <c r="N152" s="145"/>
      <c r="O152" s="145"/>
      <c r="P152" s="145"/>
      <c r="Q152" s="145"/>
      <c r="R152" s="89">
        <f t="shared" si="27"/>
        <v>99.328886398490667</v>
      </c>
      <c r="S152" s="89">
        <v>90</v>
      </c>
      <c r="T152" s="105">
        <f t="shared" si="28"/>
        <v>89.395997758641613</v>
      </c>
      <c r="U152" s="205" t="s">
        <v>583</v>
      </c>
      <c r="V152" s="25"/>
    </row>
    <row r="153" spans="1:22" ht="31.5" customHeight="1" x14ac:dyDescent="0.25">
      <c r="A153" s="219"/>
      <c r="B153" s="140" t="s">
        <v>584</v>
      </c>
      <c r="C153" s="141" t="s">
        <v>585</v>
      </c>
      <c r="D153" s="141">
        <v>211</v>
      </c>
      <c r="E153" s="142" t="s">
        <v>532</v>
      </c>
      <c r="F153" s="142">
        <v>40000000</v>
      </c>
      <c r="G153" s="202">
        <v>18665</v>
      </c>
      <c r="H153" s="202">
        <f t="shared" si="26"/>
        <v>39981335</v>
      </c>
      <c r="I153" s="220"/>
      <c r="J153" s="221"/>
      <c r="K153" s="145"/>
      <c r="L153" s="145"/>
      <c r="M153" s="145"/>
      <c r="N153" s="145"/>
      <c r="O153" s="145"/>
      <c r="P153" s="145"/>
      <c r="Q153" s="145"/>
      <c r="R153" s="89">
        <f t="shared" si="27"/>
        <v>4.6662500000000003E-2</v>
      </c>
      <c r="S153" s="89">
        <v>0</v>
      </c>
      <c r="T153" s="105">
        <f t="shared" si="28"/>
        <v>0</v>
      </c>
      <c r="U153" s="207" t="s">
        <v>586</v>
      </c>
      <c r="V153" s="25"/>
    </row>
    <row r="154" spans="1:22" ht="47.25" customHeight="1" x14ac:dyDescent="0.25">
      <c r="A154" s="219"/>
      <c r="B154" s="140" t="s">
        <v>587</v>
      </c>
      <c r="C154" s="141" t="s">
        <v>588</v>
      </c>
      <c r="D154" s="141">
        <v>211</v>
      </c>
      <c r="E154" s="142" t="s">
        <v>532</v>
      </c>
      <c r="F154" s="142">
        <v>30741545</v>
      </c>
      <c r="G154" s="202">
        <v>0</v>
      </c>
      <c r="H154" s="202">
        <f t="shared" si="26"/>
        <v>30741545</v>
      </c>
      <c r="I154" s="220"/>
      <c r="J154" s="221"/>
      <c r="K154" s="145"/>
      <c r="L154" s="145"/>
      <c r="M154" s="145"/>
      <c r="N154" s="145"/>
      <c r="O154" s="145"/>
      <c r="P154" s="145"/>
      <c r="Q154" s="145"/>
      <c r="R154" s="89">
        <f t="shared" si="27"/>
        <v>0</v>
      </c>
      <c r="S154" s="89">
        <v>0</v>
      </c>
      <c r="T154" s="105">
        <f t="shared" si="28"/>
        <v>0</v>
      </c>
      <c r="U154" s="205" t="s">
        <v>589</v>
      </c>
      <c r="V154" s="25"/>
    </row>
    <row r="155" spans="1:22" ht="47.25" customHeight="1" x14ac:dyDescent="0.25">
      <c r="A155" s="219"/>
      <c r="B155" s="140" t="s">
        <v>590</v>
      </c>
      <c r="C155" s="141" t="s">
        <v>591</v>
      </c>
      <c r="D155" s="141">
        <v>211</v>
      </c>
      <c r="E155" s="142" t="s">
        <v>592</v>
      </c>
      <c r="F155" s="142">
        <v>460775114</v>
      </c>
      <c r="G155" s="202">
        <v>36999994</v>
      </c>
      <c r="H155" s="202">
        <f t="shared" si="26"/>
        <v>423775120</v>
      </c>
      <c r="I155" s="220"/>
      <c r="J155" s="221"/>
      <c r="K155" s="145"/>
      <c r="L155" s="145"/>
      <c r="M155" s="145"/>
      <c r="N155" s="145"/>
      <c r="O155" s="145"/>
      <c r="P155" s="145"/>
      <c r="Q155" s="145"/>
      <c r="R155" s="89">
        <f t="shared" si="27"/>
        <v>8.029946252696277</v>
      </c>
      <c r="S155" s="89">
        <v>0</v>
      </c>
      <c r="T155" s="105">
        <f t="shared" si="28"/>
        <v>0</v>
      </c>
      <c r="U155" s="205" t="s">
        <v>593</v>
      </c>
      <c r="V155" s="25"/>
    </row>
    <row r="156" spans="1:22" ht="47.25" customHeight="1" x14ac:dyDescent="0.25">
      <c r="A156" s="219"/>
      <c r="B156" s="140" t="s">
        <v>594</v>
      </c>
      <c r="C156" s="141" t="s">
        <v>595</v>
      </c>
      <c r="D156" s="141">
        <v>211</v>
      </c>
      <c r="E156" s="142" t="s">
        <v>532</v>
      </c>
      <c r="F156" s="142">
        <v>92524043</v>
      </c>
      <c r="G156" s="202">
        <v>0</v>
      </c>
      <c r="H156" s="202">
        <f t="shared" si="26"/>
        <v>92524043</v>
      </c>
      <c r="I156" s="220"/>
      <c r="J156" s="221"/>
      <c r="K156" s="145"/>
      <c r="L156" s="145"/>
      <c r="M156" s="145"/>
      <c r="N156" s="145"/>
      <c r="O156" s="145"/>
      <c r="P156" s="145"/>
      <c r="Q156" s="145"/>
      <c r="R156" s="89">
        <f t="shared" si="27"/>
        <v>0</v>
      </c>
      <c r="S156" s="89">
        <v>0</v>
      </c>
      <c r="T156" s="105">
        <f t="shared" si="28"/>
        <v>0</v>
      </c>
      <c r="U156" s="205" t="s">
        <v>596</v>
      </c>
      <c r="V156" s="25"/>
    </row>
    <row r="157" spans="1:22" ht="42.75" customHeight="1" x14ac:dyDescent="0.25">
      <c r="A157" s="219"/>
      <c r="B157" s="140" t="s">
        <v>597</v>
      </c>
      <c r="C157" s="141" t="s">
        <v>598</v>
      </c>
      <c r="D157" s="141">
        <v>211</v>
      </c>
      <c r="E157" s="142" t="s">
        <v>532</v>
      </c>
      <c r="F157" s="142">
        <v>244800000</v>
      </c>
      <c r="G157" s="142">
        <v>244800000</v>
      </c>
      <c r="H157" s="202">
        <f t="shared" si="26"/>
        <v>0</v>
      </c>
      <c r="I157" s="203"/>
      <c r="J157" s="204"/>
      <c r="K157" s="145"/>
      <c r="L157" s="145"/>
      <c r="M157" s="145"/>
      <c r="N157" s="145"/>
      <c r="O157" s="145"/>
      <c r="P157" s="145"/>
      <c r="Q157" s="145"/>
      <c r="R157" s="89">
        <f t="shared" si="27"/>
        <v>100</v>
      </c>
      <c r="S157" s="89">
        <v>40</v>
      </c>
      <c r="T157" s="105">
        <f t="shared" si="28"/>
        <v>40</v>
      </c>
      <c r="U157" s="206" t="s">
        <v>599</v>
      </c>
      <c r="V157" s="25"/>
    </row>
    <row r="158" spans="1:22" ht="60" customHeight="1" x14ac:dyDescent="0.25">
      <c r="A158" s="219"/>
      <c r="B158" s="140" t="s">
        <v>600</v>
      </c>
      <c r="C158" s="141" t="s">
        <v>601</v>
      </c>
      <c r="D158" s="141">
        <v>211</v>
      </c>
      <c r="E158" s="142" t="s">
        <v>532</v>
      </c>
      <c r="F158" s="142">
        <v>346985280</v>
      </c>
      <c r="G158" s="202">
        <v>96000000</v>
      </c>
      <c r="H158" s="202">
        <f t="shared" si="26"/>
        <v>250985280</v>
      </c>
      <c r="I158" s="149" t="s">
        <v>602</v>
      </c>
      <c r="J158" s="144" t="s">
        <v>603</v>
      </c>
      <c r="K158" s="145"/>
      <c r="L158" s="145"/>
      <c r="M158" s="145"/>
      <c r="N158" s="145"/>
      <c r="O158" s="145"/>
      <c r="P158" s="145"/>
      <c r="Q158" s="145"/>
      <c r="R158" s="89">
        <f t="shared" si="27"/>
        <v>27.666879701640369</v>
      </c>
      <c r="S158" s="89">
        <v>5</v>
      </c>
      <c r="T158" s="105">
        <f t="shared" si="28"/>
        <v>1.3833439850820184</v>
      </c>
      <c r="U158" s="206" t="s">
        <v>604</v>
      </c>
      <c r="V158" s="25"/>
    </row>
    <row r="159" spans="1:22" ht="31.5" customHeight="1" x14ac:dyDescent="0.25">
      <c r="A159" s="219"/>
      <c r="B159" s="140" t="s">
        <v>605</v>
      </c>
      <c r="C159" s="141" t="s">
        <v>606</v>
      </c>
      <c r="D159" s="141">
        <v>211</v>
      </c>
      <c r="E159" s="142" t="s">
        <v>607</v>
      </c>
      <c r="F159" s="142">
        <v>4200000</v>
      </c>
      <c r="G159" s="202">
        <v>0</v>
      </c>
      <c r="H159" s="202">
        <f t="shared" si="26"/>
        <v>4200000</v>
      </c>
      <c r="I159" s="149" t="s">
        <v>608</v>
      </c>
      <c r="J159" s="144" t="s">
        <v>609</v>
      </c>
      <c r="K159" s="145"/>
      <c r="L159" s="145"/>
      <c r="M159" s="145"/>
      <c r="N159" s="145"/>
      <c r="O159" s="145"/>
      <c r="P159" s="145"/>
      <c r="Q159" s="145"/>
      <c r="R159" s="89">
        <f t="shared" si="27"/>
        <v>0</v>
      </c>
      <c r="S159" s="89">
        <v>0</v>
      </c>
      <c r="T159" s="105">
        <f t="shared" si="28"/>
        <v>0</v>
      </c>
      <c r="U159" s="206" t="s">
        <v>610</v>
      </c>
      <c r="V159" s="25"/>
    </row>
    <row r="160" spans="1:22" ht="47.25" customHeight="1" x14ac:dyDescent="0.25">
      <c r="A160" s="219"/>
      <c r="B160" s="140" t="s">
        <v>611</v>
      </c>
      <c r="C160" s="141" t="s">
        <v>612</v>
      </c>
      <c r="D160" s="141">
        <v>211</v>
      </c>
      <c r="E160" s="142" t="s">
        <v>532</v>
      </c>
      <c r="F160" s="142">
        <v>239816980</v>
      </c>
      <c r="G160" s="142">
        <v>239816980</v>
      </c>
      <c r="H160" s="202">
        <f t="shared" si="26"/>
        <v>0</v>
      </c>
      <c r="I160" s="149" t="s">
        <v>613</v>
      </c>
      <c r="J160" s="144" t="s">
        <v>614</v>
      </c>
      <c r="K160" s="145"/>
      <c r="L160" s="145"/>
      <c r="M160" s="145"/>
      <c r="N160" s="145"/>
      <c r="O160" s="145"/>
      <c r="P160" s="145"/>
      <c r="Q160" s="145"/>
      <c r="R160" s="89">
        <f t="shared" si="27"/>
        <v>100</v>
      </c>
      <c r="S160" s="89">
        <v>100</v>
      </c>
      <c r="T160" s="105">
        <f t="shared" si="28"/>
        <v>100</v>
      </c>
      <c r="U160" s="206" t="s">
        <v>615</v>
      </c>
      <c r="V160" s="25"/>
    </row>
    <row r="161" spans="1:22" ht="85.5" customHeight="1" x14ac:dyDescent="0.25">
      <c r="A161" s="219"/>
      <c r="B161" s="140" t="s">
        <v>616</v>
      </c>
      <c r="C161" s="141" t="s">
        <v>617</v>
      </c>
      <c r="D161" s="141">
        <v>211</v>
      </c>
      <c r="E161" s="142" t="s">
        <v>618</v>
      </c>
      <c r="F161" s="142">
        <v>77206937</v>
      </c>
      <c r="G161" s="142">
        <v>21204410</v>
      </c>
      <c r="H161" s="202">
        <f t="shared" si="26"/>
        <v>56002527</v>
      </c>
      <c r="I161" s="149" t="s">
        <v>619</v>
      </c>
      <c r="J161" s="144" t="s">
        <v>620</v>
      </c>
      <c r="K161" s="145"/>
      <c r="L161" s="145"/>
      <c r="M161" s="145"/>
      <c r="N161" s="145"/>
      <c r="O161" s="145"/>
      <c r="P161" s="145"/>
      <c r="Q161" s="145"/>
      <c r="R161" s="89">
        <f t="shared" si="27"/>
        <v>27.464384450324715</v>
      </c>
      <c r="S161" s="89">
        <v>30</v>
      </c>
      <c r="T161" s="105">
        <f t="shared" si="28"/>
        <v>8.2393153350974142</v>
      </c>
      <c r="U161" s="205" t="s">
        <v>621</v>
      </c>
      <c r="V161" s="25"/>
    </row>
    <row r="162" spans="1:22" ht="105" customHeight="1" x14ac:dyDescent="0.25">
      <c r="A162" s="219"/>
      <c r="B162" s="140" t="s">
        <v>622</v>
      </c>
      <c r="C162" s="141" t="s">
        <v>623</v>
      </c>
      <c r="D162" s="141">
        <v>211</v>
      </c>
      <c r="E162" s="142" t="s">
        <v>532</v>
      </c>
      <c r="F162" s="142">
        <v>200000000</v>
      </c>
      <c r="G162" s="142">
        <v>167851094</v>
      </c>
      <c r="H162" s="202">
        <f t="shared" si="26"/>
        <v>32148906</v>
      </c>
      <c r="I162" s="203"/>
      <c r="J162" s="204"/>
      <c r="K162" s="145"/>
      <c r="L162" s="145"/>
      <c r="M162" s="145"/>
      <c r="N162" s="145"/>
      <c r="O162" s="145"/>
      <c r="P162" s="145"/>
      <c r="Q162" s="145"/>
      <c r="R162" s="89">
        <f t="shared" si="27"/>
        <v>83.925546999999995</v>
      </c>
      <c r="S162" s="89">
        <v>58</v>
      </c>
      <c r="T162" s="105">
        <f t="shared" si="28"/>
        <v>48.67681726</v>
      </c>
      <c r="U162" s="206" t="s">
        <v>624</v>
      </c>
      <c r="V162" s="25"/>
    </row>
    <row r="163" spans="1:22" ht="114" customHeight="1" x14ac:dyDescent="0.25">
      <c r="A163" s="219"/>
      <c r="B163" s="140" t="s">
        <v>625</v>
      </c>
      <c r="C163" s="141" t="s">
        <v>626</v>
      </c>
      <c r="D163" s="141">
        <v>211</v>
      </c>
      <c r="E163" s="142" t="s">
        <v>627</v>
      </c>
      <c r="F163" s="142">
        <v>563198710</v>
      </c>
      <c r="G163" s="142">
        <v>168595305</v>
      </c>
      <c r="H163" s="202">
        <f t="shared" si="26"/>
        <v>394603405</v>
      </c>
      <c r="I163" s="149" t="s">
        <v>628</v>
      </c>
      <c r="J163" s="144" t="s">
        <v>629</v>
      </c>
      <c r="K163" s="145"/>
      <c r="L163" s="145"/>
      <c r="M163" s="145"/>
      <c r="N163" s="145"/>
      <c r="O163" s="145"/>
      <c r="P163" s="145"/>
      <c r="Q163" s="145"/>
      <c r="R163" s="89">
        <f t="shared" si="27"/>
        <v>29.935314482520742</v>
      </c>
      <c r="S163" s="89">
        <v>9</v>
      </c>
      <c r="T163" s="105">
        <f t="shared" si="28"/>
        <v>2.6941783034268667</v>
      </c>
      <c r="U163" s="208" t="s">
        <v>630</v>
      </c>
      <c r="V163" s="25"/>
    </row>
    <row r="164" spans="1:22" ht="47.25" customHeight="1" x14ac:dyDescent="0.25">
      <c r="A164" s="219"/>
      <c r="B164" s="140" t="s">
        <v>631</v>
      </c>
      <c r="C164" s="141" t="s">
        <v>632</v>
      </c>
      <c r="D164" s="141">
        <v>211</v>
      </c>
      <c r="E164" s="142" t="s">
        <v>214</v>
      </c>
      <c r="F164" s="142">
        <v>3525240</v>
      </c>
      <c r="G164" s="142">
        <v>3525240</v>
      </c>
      <c r="H164" s="202">
        <f t="shared" si="26"/>
        <v>0</v>
      </c>
      <c r="I164" s="203"/>
      <c r="J164" s="204"/>
      <c r="K164" s="145"/>
      <c r="L164" s="145"/>
      <c r="M164" s="145"/>
      <c r="N164" s="145"/>
      <c r="O164" s="145"/>
      <c r="P164" s="145"/>
      <c r="Q164" s="145"/>
      <c r="R164" s="89">
        <f t="shared" si="27"/>
        <v>100</v>
      </c>
      <c r="S164" s="89">
        <v>100</v>
      </c>
      <c r="T164" s="105">
        <f t="shared" si="28"/>
        <v>100</v>
      </c>
      <c r="U164" s="209" t="s">
        <v>633</v>
      </c>
      <c r="V164" s="25"/>
    </row>
    <row r="165" spans="1:22" ht="47.25" customHeight="1" x14ac:dyDescent="0.25">
      <c r="A165" s="219"/>
      <c r="B165" s="140" t="s">
        <v>634</v>
      </c>
      <c r="C165" s="141" t="s">
        <v>635</v>
      </c>
      <c r="D165" s="141">
        <v>211</v>
      </c>
      <c r="E165" s="142" t="s">
        <v>532</v>
      </c>
      <c r="F165" s="142">
        <v>315530452</v>
      </c>
      <c r="G165" s="142">
        <v>293993067</v>
      </c>
      <c r="H165" s="202">
        <f t="shared" si="26"/>
        <v>21537385</v>
      </c>
      <c r="I165" s="203"/>
      <c r="J165" s="204"/>
      <c r="K165" s="145"/>
      <c r="L165" s="145"/>
      <c r="M165" s="145"/>
      <c r="N165" s="145"/>
      <c r="O165" s="145"/>
      <c r="P165" s="145"/>
      <c r="Q165" s="145"/>
      <c r="R165" s="89">
        <f t="shared" si="27"/>
        <v>93.17422934506493</v>
      </c>
      <c r="S165" s="89">
        <v>74</v>
      </c>
      <c r="T165" s="105">
        <f t="shared" si="28"/>
        <v>68.948929715348044</v>
      </c>
      <c r="U165" s="206" t="s">
        <v>636</v>
      </c>
      <c r="V165" s="25"/>
    </row>
    <row r="166" spans="1:22" ht="47.25" customHeight="1" x14ac:dyDescent="0.25">
      <c r="A166" s="219"/>
      <c r="B166" s="140" t="s">
        <v>637</v>
      </c>
      <c r="C166" s="141" t="s">
        <v>638</v>
      </c>
      <c r="D166" s="141">
        <v>211</v>
      </c>
      <c r="E166" s="142" t="s">
        <v>639</v>
      </c>
      <c r="F166" s="142">
        <v>5000000</v>
      </c>
      <c r="G166" s="142">
        <v>0</v>
      </c>
      <c r="H166" s="202">
        <f t="shared" si="26"/>
        <v>5000000</v>
      </c>
      <c r="I166" s="203"/>
      <c r="J166" s="204"/>
      <c r="K166" s="145"/>
      <c r="L166" s="145"/>
      <c r="M166" s="145"/>
      <c r="N166" s="145"/>
      <c r="O166" s="145"/>
      <c r="P166" s="145"/>
      <c r="Q166" s="145"/>
      <c r="R166" s="89">
        <f t="shared" si="27"/>
        <v>0</v>
      </c>
      <c r="S166" s="89">
        <v>0</v>
      </c>
      <c r="T166" s="105">
        <f t="shared" si="28"/>
        <v>0</v>
      </c>
      <c r="U166" s="207" t="s">
        <v>640</v>
      </c>
      <c r="V166" s="25"/>
    </row>
    <row r="167" spans="1:22" ht="85.5" customHeight="1" x14ac:dyDescent="0.25">
      <c r="A167" s="219"/>
      <c r="B167" s="140" t="s">
        <v>641</v>
      </c>
      <c r="C167" s="141" t="s">
        <v>642</v>
      </c>
      <c r="D167" s="141">
        <v>211</v>
      </c>
      <c r="E167" s="142" t="s">
        <v>643</v>
      </c>
      <c r="F167" s="142">
        <v>42350112</v>
      </c>
      <c r="G167" s="142">
        <v>14364850</v>
      </c>
      <c r="H167" s="202">
        <f t="shared" si="26"/>
        <v>27985262</v>
      </c>
      <c r="I167" s="203"/>
      <c r="J167" s="204"/>
      <c r="K167" s="145"/>
      <c r="L167" s="145"/>
      <c r="M167" s="145"/>
      <c r="N167" s="145"/>
      <c r="O167" s="145"/>
      <c r="P167" s="145"/>
      <c r="Q167" s="145"/>
      <c r="R167" s="89">
        <f t="shared" si="27"/>
        <v>33.91927275186427</v>
      </c>
      <c r="S167" s="89">
        <v>35</v>
      </c>
      <c r="T167" s="105">
        <f t="shared" si="28"/>
        <v>11.871745463152495</v>
      </c>
      <c r="U167" s="205" t="s">
        <v>644</v>
      </c>
      <c r="V167" s="25"/>
    </row>
    <row r="168" spans="1:22" ht="47.25" customHeight="1" x14ac:dyDescent="0.25">
      <c r="A168" s="219"/>
      <c r="B168" s="140" t="s">
        <v>645</v>
      </c>
      <c r="C168" s="141" t="s">
        <v>646</v>
      </c>
      <c r="D168" s="141">
        <v>211</v>
      </c>
      <c r="E168" s="142" t="s">
        <v>532</v>
      </c>
      <c r="F168" s="142">
        <v>0</v>
      </c>
      <c r="G168" s="142">
        <v>0</v>
      </c>
      <c r="H168" s="202">
        <f t="shared" si="26"/>
        <v>0</v>
      </c>
      <c r="I168" s="203"/>
      <c r="J168" s="204"/>
      <c r="K168" s="145"/>
      <c r="L168" s="145"/>
      <c r="M168" s="145"/>
      <c r="N168" s="145"/>
      <c r="O168" s="145"/>
      <c r="P168" s="145"/>
      <c r="Q168" s="145"/>
      <c r="R168" s="89">
        <v>0</v>
      </c>
      <c r="S168" s="89">
        <v>0</v>
      </c>
      <c r="T168" s="105">
        <f t="shared" si="28"/>
        <v>0</v>
      </c>
      <c r="U168" s="210" t="s">
        <v>647</v>
      </c>
      <c r="V168" s="25"/>
    </row>
    <row r="169" spans="1:22" ht="15.75" customHeight="1" x14ac:dyDescent="0.25">
      <c r="A169" s="43"/>
      <c r="B169" s="44"/>
      <c r="C169" s="45"/>
      <c r="D169" s="45"/>
      <c r="E169" s="46"/>
      <c r="F169" s="46"/>
      <c r="G169" s="46"/>
      <c r="H169" s="56"/>
      <c r="I169" s="48"/>
      <c r="J169" s="57"/>
      <c r="K169" s="38"/>
      <c r="L169" s="38"/>
      <c r="M169" s="38"/>
      <c r="N169" s="38"/>
      <c r="O169" s="38"/>
      <c r="P169" s="38"/>
      <c r="Q169" s="38"/>
      <c r="R169" s="49"/>
      <c r="S169" s="49"/>
      <c r="T169" s="38"/>
      <c r="U169" s="38"/>
      <c r="V169" s="25"/>
    </row>
    <row r="170" spans="1:22" ht="42.75" customHeight="1" x14ac:dyDescent="0.25">
      <c r="A170" s="222" t="s">
        <v>648</v>
      </c>
      <c r="B170" s="58" t="s">
        <v>649</v>
      </c>
      <c r="C170" s="59" t="s">
        <v>650</v>
      </c>
      <c r="D170" s="59">
        <v>510</v>
      </c>
      <c r="E170" s="60" t="s">
        <v>651</v>
      </c>
      <c r="F170" s="60">
        <v>86500000</v>
      </c>
      <c r="G170" s="60">
        <v>83465123</v>
      </c>
      <c r="H170" s="61">
        <f t="shared" ref="H170:H182" si="29">(F170-G170)</f>
        <v>3034877</v>
      </c>
      <c r="I170" s="223">
        <v>1</v>
      </c>
      <c r="J170" s="224">
        <v>1</v>
      </c>
      <c r="K170" s="62"/>
      <c r="L170" s="62"/>
      <c r="M170" s="62"/>
      <c r="N170" s="62"/>
      <c r="O170" s="62"/>
      <c r="P170" s="63"/>
      <c r="Q170" s="63"/>
      <c r="R170" s="89">
        <f t="shared" ref="R170:R182" si="30">(G170/F170)*100</f>
        <v>96.491471676300577</v>
      </c>
      <c r="S170" s="89">
        <v>100</v>
      </c>
      <c r="T170" s="105">
        <f t="shared" ref="T170:T182" si="31">(R170*S170)/100</f>
        <v>96.491471676300577</v>
      </c>
      <c r="U170" s="52" t="s">
        <v>788</v>
      </c>
      <c r="V170" s="25"/>
    </row>
    <row r="171" spans="1:22" ht="57" customHeight="1" x14ac:dyDescent="0.25">
      <c r="A171" s="222"/>
      <c r="B171" s="58" t="s">
        <v>652</v>
      </c>
      <c r="C171" s="59" t="s">
        <v>653</v>
      </c>
      <c r="D171" s="59">
        <v>510</v>
      </c>
      <c r="E171" s="60" t="s">
        <v>651</v>
      </c>
      <c r="F171" s="60">
        <v>10000000</v>
      </c>
      <c r="G171" s="60">
        <v>5703720</v>
      </c>
      <c r="H171" s="61">
        <f t="shared" si="29"/>
        <v>4296280</v>
      </c>
      <c r="I171" s="223"/>
      <c r="J171" s="224"/>
      <c r="K171" s="62"/>
      <c r="L171" s="62"/>
      <c r="M171" s="62"/>
      <c r="N171" s="62"/>
      <c r="O171" s="62"/>
      <c r="P171" s="63"/>
      <c r="Q171" s="63"/>
      <c r="R171" s="89">
        <f t="shared" si="30"/>
        <v>57.037199999999999</v>
      </c>
      <c r="S171" s="89">
        <v>56</v>
      </c>
      <c r="T171" s="105">
        <f t="shared" si="31"/>
        <v>31.940832</v>
      </c>
      <c r="U171" s="98" t="s">
        <v>789</v>
      </c>
      <c r="V171" s="25"/>
    </row>
    <row r="172" spans="1:22" ht="42.75" customHeight="1" x14ac:dyDescent="0.25">
      <c r="A172" s="222"/>
      <c r="B172" s="58" t="s">
        <v>654</v>
      </c>
      <c r="C172" s="59" t="s">
        <v>655</v>
      </c>
      <c r="D172" s="59">
        <v>510</v>
      </c>
      <c r="E172" s="60" t="s">
        <v>656</v>
      </c>
      <c r="F172" s="60">
        <v>8000000</v>
      </c>
      <c r="G172" s="60">
        <v>0</v>
      </c>
      <c r="H172" s="61">
        <f t="shared" si="29"/>
        <v>8000000</v>
      </c>
      <c r="I172" s="223"/>
      <c r="J172" s="224"/>
      <c r="K172" s="62"/>
      <c r="L172" s="62"/>
      <c r="M172" s="62"/>
      <c r="N172" s="62"/>
      <c r="O172" s="62"/>
      <c r="P172" s="63"/>
      <c r="Q172" s="63"/>
      <c r="R172" s="89">
        <f t="shared" si="30"/>
        <v>0</v>
      </c>
      <c r="S172" s="89">
        <v>82</v>
      </c>
      <c r="T172" s="105">
        <f t="shared" si="31"/>
        <v>0</v>
      </c>
      <c r="U172" s="98" t="s">
        <v>775</v>
      </c>
      <c r="V172" s="25"/>
    </row>
    <row r="173" spans="1:22" ht="42.75" customHeight="1" x14ac:dyDescent="0.25">
      <c r="A173" s="222"/>
      <c r="B173" s="58" t="s">
        <v>657</v>
      </c>
      <c r="C173" s="59" t="s">
        <v>658</v>
      </c>
      <c r="D173" s="59">
        <v>510</v>
      </c>
      <c r="E173" s="60" t="s">
        <v>651</v>
      </c>
      <c r="F173" s="60">
        <v>8000000</v>
      </c>
      <c r="G173" s="60">
        <v>0</v>
      </c>
      <c r="H173" s="61">
        <f t="shared" si="29"/>
        <v>8000000</v>
      </c>
      <c r="I173" s="223"/>
      <c r="J173" s="224"/>
      <c r="K173" s="62"/>
      <c r="L173" s="62"/>
      <c r="M173" s="62"/>
      <c r="N173" s="62"/>
      <c r="O173" s="62"/>
      <c r="P173" s="62"/>
      <c r="Q173" s="62"/>
      <c r="R173" s="89">
        <f t="shared" si="30"/>
        <v>0</v>
      </c>
      <c r="S173" s="89">
        <v>100</v>
      </c>
      <c r="T173" s="105">
        <f t="shared" si="31"/>
        <v>0</v>
      </c>
      <c r="U173" s="62" t="s">
        <v>780</v>
      </c>
      <c r="V173" s="25"/>
    </row>
    <row r="174" spans="1:22" ht="31.5" customHeight="1" x14ac:dyDescent="0.25">
      <c r="A174" s="222"/>
      <c r="B174" s="58" t="s">
        <v>659</v>
      </c>
      <c r="C174" s="59" t="s">
        <v>660</v>
      </c>
      <c r="D174" s="59">
        <v>510</v>
      </c>
      <c r="E174" s="60" t="s">
        <v>651</v>
      </c>
      <c r="F174" s="60">
        <v>107000000</v>
      </c>
      <c r="G174" s="60">
        <v>74061157</v>
      </c>
      <c r="H174" s="61">
        <f t="shared" si="29"/>
        <v>32938843</v>
      </c>
      <c r="I174" s="223"/>
      <c r="J174" s="224"/>
      <c r="K174" s="62"/>
      <c r="L174" s="62"/>
      <c r="M174" s="62"/>
      <c r="N174" s="62"/>
      <c r="O174" s="62"/>
      <c r="P174" s="62"/>
      <c r="Q174" s="62"/>
      <c r="R174" s="89">
        <f t="shared" si="30"/>
        <v>69.216034579439253</v>
      </c>
      <c r="S174" s="89">
        <v>75</v>
      </c>
      <c r="T174" s="105">
        <f t="shared" si="31"/>
        <v>51.912025934579439</v>
      </c>
      <c r="U174" s="102" t="s">
        <v>779</v>
      </c>
      <c r="V174" s="25"/>
    </row>
    <row r="175" spans="1:22" ht="110.25" customHeight="1" x14ac:dyDescent="0.25">
      <c r="A175" s="64" t="s">
        <v>661</v>
      </c>
      <c r="B175" s="58" t="s">
        <v>662</v>
      </c>
      <c r="C175" s="59" t="s">
        <v>663</v>
      </c>
      <c r="D175" s="59">
        <v>510</v>
      </c>
      <c r="E175" s="60" t="s">
        <v>465</v>
      </c>
      <c r="F175" s="60">
        <v>80000000</v>
      </c>
      <c r="G175" s="60">
        <v>61291800</v>
      </c>
      <c r="H175" s="61">
        <f t="shared" si="29"/>
        <v>18708200</v>
      </c>
      <c r="I175" s="65">
        <v>0</v>
      </c>
      <c r="J175" s="66">
        <v>0.3</v>
      </c>
      <c r="K175" s="62"/>
      <c r="L175" s="62"/>
      <c r="M175" s="62"/>
      <c r="N175" s="62"/>
      <c r="O175" s="62"/>
      <c r="P175" s="62"/>
      <c r="Q175" s="62"/>
      <c r="R175" s="89">
        <f t="shared" si="30"/>
        <v>76.614750000000001</v>
      </c>
      <c r="S175" s="89">
        <v>100</v>
      </c>
      <c r="T175" s="105">
        <f t="shared" si="31"/>
        <v>76.614750000000001</v>
      </c>
      <c r="U175" s="63" t="s">
        <v>776</v>
      </c>
      <c r="V175" s="25"/>
    </row>
    <row r="176" spans="1:22" ht="31.5" customHeight="1" x14ac:dyDescent="0.25">
      <c r="A176" s="222" t="s">
        <v>664</v>
      </c>
      <c r="B176" s="58" t="s">
        <v>665</v>
      </c>
      <c r="C176" s="59" t="s">
        <v>666</v>
      </c>
      <c r="D176" s="59">
        <v>510</v>
      </c>
      <c r="E176" s="60" t="s">
        <v>532</v>
      </c>
      <c r="F176" s="60">
        <v>1000000</v>
      </c>
      <c r="G176" s="60">
        <v>0</v>
      </c>
      <c r="H176" s="61">
        <f t="shared" si="29"/>
        <v>1000000</v>
      </c>
      <c r="I176" s="67">
        <v>0</v>
      </c>
      <c r="J176" s="66">
        <v>1</v>
      </c>
      <c r="K176" s="62"/>
      <c r="L176" s="62"/>
      <c r="M176" s="62"/>
      <c r="N176" s="62"/>
      <c r="O176" s="62"/>
      <c r="P176" s="62"/>
      <c r="Q176" s="62"/>
      <c r="R176" s="89">
        <f t="shared" si="30"/>
        <v>0</v>
      </c>
      <c r="S176" s="89">
        <v>0</v>
      </c>
      <c r="T176" s="105">
        <f t="shared" si="31"/>
        <v>0</v>
      </c>
      <c r="U176" s="62">
        <v>0</v>
      </c>
      <c r="V176" s="25"/>
    </row>
    <row r="177" spans="1:22" ht="31.5" customHeight="1" x14ac:dyDescent="0.25">
      <c r="A177" s="222"/>
      <c r="B177" s="58" t="s">
        <v>667</v>
      </c>
      <c r="C177" s="59" t="s">
        <v>668</v>
      </c>
      <c r="D177" s="59">
        <v>510</v>
      </c>
      <c r="E177" s="60" t="s">
        <v>532</v>
      </c>
      <c r="F177" s="60">
        <v>5000000</v>
      </c>
      <c r="G177" s="60">
        <v>0</v>
      </c>
      <c r="H177" s="61">
        <f t="shared" si="29"/>
        <v>5000000</v>
      </c>
      <c r="I177" s="67"/>
      <c r="J177" s="224">
        <v>0.1</v>
      </c>
      <c r="K177" s="62"/>
      <c r="L177" s="62"/>
      <c r="M177" s="62"/>
      <c r="N177" s="62"/>
      <c r="O177" s="62"/>
      <c r="P177" s="62"/>
      <c r="Q177" s="62"/>
      <c r="R177" s="89">
        <f t="shared" si="30"/>
        <v>0</v>
      </c>
      <c r="S177" s="89">
        <v>0</v>
      </c>
      <c r="T177" s="105">
        <f t="shared" si="31"/>
        <v>0</v>
      </c>
      <c r="U177" s="62"/>
      <c r="V177" s="25"/>
    </row>
    <row r="178" spans="1:22" ht="42.75" customHeight="1" x14ac:dyDescent="0.25">
      <c r="A178" s="222"/>
      <c r="B178" s="58" t="s">
        <v>669</v>
      </c>
      <c r="C178" s="59" t="s">
        <v>670</v>
      </c>
      <c r="D178" s="59">
        <v>510</v>
      </c>
      <c r="E178" s="60" t="s">
        <v>532</v>
      </c>
      <c r="F178" s="60">
        <v>111000000</v>
      </c>
      <c r="G178" s="60">
        <v>23930000</v>
      </c>
      <c r="H178" s="61">
        <f t="shared" si="29"/>
        <v>87070000</v>
      </c>
      <c r="I178" s="67"/>
      <c r="J178" s="224"/>
      <c r="K178" s="62"/>
      <c r="L178" s="62"/>
      <c r="M178" s="62"/>
      <c r="N178" s="62"/>
      <c r="O178" s="62"/>
      <c r="P178" s="62"/>
      <c r="Q178" s="62"/>
      <c r="R178" s="89">
        <f t="shared" si="30"/>
        <v>21.558558558558559</v>
      </c>
      <c r="S178" s="89">
        <v>60</v>
      </c>
      <c r="T178" s="105">
        <f t="shared" si="31"/>
        <v>12.935135135135136</v>
      </c>
      <c r="U178" s="62"/>
      <c r="V178" s="25"/>
    </row>
    <row r="179" spans="1:22" ht="31.5" customHeight="1" x14ac:dyDescent="0.25">
      <c r="A179" s="222"/>
      <c r="B179" s="58" t="s">
        <v>671</v>
      </c>
      <c r="C179" s="59" t="s">
        <v>672</v>
      </c>
      <c r="D179" s="59">
        <v>510</v>
      </c>
      <c r="E179" s="60" t="s">
        <v>532</v>
      </c>
      <c r="F179" s="60">
        <v>3000000</v>
      </c>
      <c r="G179" s="60">
        <v>0</v>
      </c>
      <c r="H179" s="61">
        <f t="shared" si="29"/>
        <v>3000000</v>
      </c>
      <c r="I179" s="67"/>
      <c r="J179" s="224"/>
      <c r="K179" s="62"/>
      <c r="L179" s="62"/>
      <c r="M179" s="62"/>
      <c r="N179" s="62"/>
      <c r="O179" s="62"/>
      <c r="P179" s="62"/>
      <c r="Q179" s="62"/>
      <c r="R179" s="89">
        <f t="shared" si="30"/>
        <v>0</v>
      </c>
      <c r="S179" s="89">
        <v>60</v>
      </c>
      <c r="T179" s="105">
        <f t="shared" si="31"/>
        <v>0</v>
      </c>
      <c r="U179" s="62"/>
      <c r="V179" s="25"/>
    </row>
    <row r="180" spans="1:22" ht="31.5" customHeight="1" x14ac:dyDescent="0.25">
      <c r="A180" s="222"/>
      <c r="B180" s="58" t="s">
        <v>673</v>
      </c>
      <c r="C180" s="59" t="s">
        <v>674</v>
      </c>
      <c r="D180" s="59">
        <v>510</v>
      </c>
      <c r="E180" s="60" t="s">
        <v>532</v>
      </c>
      <c r="F180" s="60">
        <v>100000000</v>
      </c>
      <c r="G180" s="60">
        <v>80640865</v>
      </c>
      <c r="H180" s="61">
        <f t="shared" si="29"/>
        <v>19359135</v>
      </c>
      <c r="I180" s="67"/>
      <c r="J180" s="66">
        <v>1</v>
      </c>
      <c r="K180" s="62"/>
      <c r="L180" s="62"/>
      <c r="M180" s="62"/>
      <c r="N180" s="62"/>
      <c r="O180" s="62"/>
      <c r="P180" s="62"/>
      <c r="Q180" s="62"/>
      <c r="R180" s="89">
        <f t="shared" si="30"/>
        <v>80.640864999999991</v>
      </c>
      <c r="S180" s="89">
        <v>100</v>
      </c>
      <c r="T180" s="105">
        <f t="shared" si="31"/>
        <v>80.640864999999991</v>
      </c>
      <c r="U180" s="62" t="s">
        <v>794</v>
      </c>
      <c r="V180" s="25"/>
    </row>
    <row r="181" spans="1:22" ht="42.75" customHeight="1" x14ac:dyDescent="0.25">
      <c r="A181" s="222" t="s">
        <v>675</v>
      </c>
      <c r="B181" s="58" t="s">
        <v>676</v>
      </c>
      <c r="C181" s="59" t="s">
        <v>677</v>
      </c>
      <c r="D181" s="59">
        <v>310</v>
      </c>
      <c r="E181" s="60" t="s">
        <v>532</v>
      </c>
      <c r="F181" s="60">
        <v>273344421</v>
      </c>
      <c r="G181" s="60">
        <v>180676074</v>
      </c>
      <c r="H181" s="61">
        <f t="shared" si="29"/>
        <v>92668347</v>
      </c>
      <c r="I181" s="67">
        <v>180</v>
      </c>
      <c r="J181" s="68">
        <v>206</v>
      </c>
      <c r="K181" s="62"/>
      <c r="L181" s="62"/>
      <c r="M181" s="62"/>
      <c r="N181" s="62"/>
      <c r="O181" s="62"/>
      <c r="P181" s="62"/>
      <c r="Q181" s="62">
        <v>179</v>
      </c>
      <c r="R181" s="89">
        <f t="shared" si="30"/>
        <v>66.098321428700388</v>
      </c>
      <c r="S181" s="89">
        <v>100</v>
      </c>
      <c r="T181" s="105">
        <f t="shared" si="31"/>
        <v>66.098321428700388</v>
      </c>
      <c r="U181" s="62"/>
      <c r="V181" s="25"/>
    </row>
    <row r="182" spans="1:22" ht="42.75" customHeight="1" x14ac:dyDescent="0.25">
      <c r="A182" s="222"/>
      <c r="B182" s="58" t="s">
        <v>678</v>
      </c>
      <c r="C182" s="59" t="s">
        <v>679</v>
      </c>
      <c r="D182" s="59">
        <v>310</v>
      </c>
      <c r="E182" s="60" t="s">
        <v>680</v>
      </c>
      <c r="F182" s="60">
        <v>30000000</v>
      </c>
      <c r="G182" s="60">
        <v>11972498</v>
      </c>
      <c r="H182" s="61">
        <f t="shared" si="29"/>
        <v>18027502</v>
      </c>
      <c r="I182" s="69"/>
      <c r="J182" s="70"/>
      <c r="K182" s="62"/>
      <c r="L182" s="62"/>
      <c r="M182" s="62"/>
      <c r="N182" s="62"/>
      <c r="O182" s="62"/>
      <c r="P182" s="62"/>
      <c r="Q182" s="62"/>
      <c r="R182" s="89">
        <f t="shared" si="30"/>
        <v>39.908326666666667</v>
      </c>
      <c r="S182" s="89">
        <v>0</v>
      </c>
      <c r="T182" s="105">
        <f t="shared" si="31"/>
        <v>0</v>
      </c>
      <c r="U182" s="62"/>
      <c r="V182" s="25"/>
    </row>
    <row r="183" spans="1:22" ht="18" customHeight="1" x14ac:dyDescent="0.3">
      <c r="A183" s="218" t="s">
        <v>681</v>
      </c>
      <c r="B183" s="218"/>
      <c r="C183" s="218"/>
      <c r="D183" s="71"/>
      <c r="E183" s="71"/>
      <c r="F183" s="72">
        <v>11160972103</v>
      </c>
      <c r="G183" s="73"/>
      <c r="H183" s="73"/>
      <c r="I183" s="73"/>
      <c r="J183" s="74"/>
      <c r="K183" s="73"/>
      <c r="L183" s="73"/>
      <c r="M183" s="73"/>
      <c r="N183" s="73"/>
      <c r="O183" s="73"/>
      <c r="P183" s="73"/>
      <c r="Q183" s="73"/>
      <c r="R183" s="73"/>
      <c r="S183" s="73"/>
      <c r="T183" s="73"/>
      <c r="U183" s="73"/>
      <c r="V183" s="25"/>
    </row>
  </sheetData>
  <mergeCells count="132">
    <mergeCell ref="A1:A3"/>
    <mergeCell ref="B1:B3"/>
    <mergeCell ref="C1:C3"/>
    <mergeCell ref="D1:D3"/>
    <mergeCell ref="E1:E3"/>
    <mergeCell ref="F1:F2"/>
    <mergeCell ref="G1:G2"/>
    <mergeCell ref="H1:H2"/>
    <mergeCell ref="I1:I3"/>
    <mergeCell ref="F3:H3"/>
    <mergeCell ref="J1:J3"/>
    <mergeCell ref="K1:P1"/>
    <mergeCell ref="Q1:Q3"/>
    <mergeCell ref="R1:R2"/>
    <mergeCell ref="S1:S2"/>
    <mergeCell ref="T1:T2"/>
    <mergeCell ref="U1:U3"/>
    <mergeCell ref="K2:L2"/>
    <mergeCell ref="M2:N2"/>
    <mergeCell ref="O2:P2"/>
    <mergeCell ref="R3:T3"/>
    <mergeCell ref="A4:U4"/>
    <mergeCell ref="A5:A10"/>
    <mergeCell ref="I5:I6"/>
    <mergeCell ref="J5:J6"/>
    <mergeCell ref="A11:A16"/>
    <mergeCell ref="I11:I12"/>
    <mergeCell ref="J11:J12"/>
    <mergeCell ref="I13:I14"/>
    <mergeCell ref="J13:J14"/>
    <mergeCell ref="I15:I16"/>
    <mergeCell ref="J15:J16"/>
    <mergeCell ref="Q20:Q21"/>
    <mergeCell ref="A22:A23"/>
    <mergeCell ref="A24:A26"/>
    <mergeCell ref="I24:I26"/>
    <mergeCell ref="J24:J26"/>
    <mergeCell ref="A27:A29"/>
    <mergeCell ref="I27:I29"/>
    <mergeCell ref="J27:J29"/>
    <mergeCell ref="A30:A33"/>
    <mergeCell ref="I30:I33"/>
    <mergeCell ref="J30:J33"/>
    <mergeCell ref="A17:A21"/>
    <mergeCell ref="I20:I21"/>
    <mergeCell ref="J20:J21"/>
    <mergeCell ref="K20:K21"/>
    <mergeCell ref="L20:L21"/>
    <mergeCell ref="M20:M21"/>
    <mergeCell ref="N20:N21"/>
    <mergeCell ref="O20:O21"/>
    <mergeCell ref="P20:P21"/>
    <mergeCell ref="A34:D34"/>
    <mergeCell ref="A35:U35"/>
    <mergeCell ref="A36:A38"/>
    <mergeCell ref="A39:A44"/>
    <mergeCell ref="A45:A48"/>
    <mergeCell ref="A49:A53"/>
    <mergeCell ref="A54:A56"/>
    <mergeCell ref="A57:A58"/>
    <mergeCell ref="A59:A60"/>
    <mergeCell ref="A62:A67"/>
    <mergeCell ref="A68:E68"/>
    <mergeCell ref="A69:U69"/>
    <mergeCell ref="A70:A75"/>
    <mergeCell ref="A76:A78"/>
    <mergeCell ref="A79:A90"/>
    <mergeCell ref="A91:A94"/>
    <mergeCell ref="A95:A96"/>
    <mergeCell ref="A97:A100"/>
    <mergeCell ref="A101:A103"/>
    <mergeCell ref="A104:E104"/>
    <mergeCell ref="A105:U105"/>
    <mergeCell ref="A106:A114"/>
    <mergeCell ref="I110:I111"/>
    <mergeCell ref="J110:J111"/>
    <mergeCell ref="U110:U111"/>
    <mergeCell ref="A115:A117"/>
    <mergeCell ref="B115:B117"/>
    <mergeCell ref="D115:D117"/>
    <mergeCell ref="E115:E117"/>
    <mergeCell ref="F115:F117"/>
    <mergeCell ref="G115:G117"/>
    <mergeCell ref="H115:H117"/>
    <mergeCell ref="R115:R117"/>
    <mergeCell ref="U115:U117"/>
    <mergeCell ref="A118:A121"/>
    <mergeCell ref="B118:B121"/>
    <mergeCell ref="D118:D121"/>
    <mergeCell ref="E118:E121"/>
    <mergeCell ref="F118:F121"/>
    <mergeCell ref="G118:G121"/>
    <mergeCell ref="H118:H121"/>
    <mergeCell ref="R118:R121"/>
    <mergeCell ref="U118:U121"/>
    <mergeCell ref="A122:A123"/>
    <mergeCell ref="B122:B123"/>
    <mergeCell ref="D122:D123"/>
    <mergeCell ref="E122:E123"/>
    <mergeCell ref="F122:F123"/>
    <mergeCell ref="G122:G123"/>
    <mergeCell ref="H122:H123"/>
    <mergeCell ref="R122:R123"/>
    <mergeCell ref="A124:A129"/>
    <mergeCell ref="B124:B127"/>
    <mergeCell ref="D124:D127"/>
    <mergeCell ref="E124:E127"/>
    <mergeCell ref="F124:F127"/>
    <mergeCell ref="G124:G127"/>
    <mergeCell ref="H124:H127"/>
    <mergeCell ref="R124:R127"/>
    <mergeCell ref="C125:C127"/>
    <mergeCell ref="A131:E131"/>
    <mergeCell ref="A132:U132"/>
    <mergeCell ref="A133:A134"/>
    <mergeCell ref="I133:I134"/>
    <mergeCell ref="J133:J134"/>
    <mergeCell ref="A136:A148"/>
    <mergeCell ref="I140:I146"/>
    <mergeCell ref="J140:J146"/>
    <mergeCell ref="I137:I139"/>
    <mergeCell ref="J137:J139"/>
    <mergeCell ref="A183:C183"/>
    <mergeCell ref="A150:A168"/>
    <mergeCell ref="I151:I156"/>
    <mergeCell ref="J151:J156"/>
    <mergeCell ref="A170:A174"/>
    <mergeCell ref="I170:I174"/>
    <mergeCell ref="J170:J174"/>
    <mergeCell ref="A176:A180"/>
    <mergeCell ref="J177:J179"/>
    <mergeCell ref="A181:A182"/>
  </mergeCells>
  <conditionalFormatting sqref="S5">
    <cfRule type="cellIs" dxfId="333" priority="209" operator="greaterThan">
      <formula>74</formula>
    </cfRule>
    <cfRule type="cellIs" dxfId="332" priority="210" operator="between">
      <formula>56</formula>
      <formula>74</formula>
    </cfRule>
    <cfRule type="cellIs" dxfId="331" priority="211" operator="between">
      <formula>25</formula>
      <formula>56</formula>
    </cfRule>
    <cfRule type="cellIs" dxfId="330" priority="212" operator="lessThan">
      <formula>25</formula>
    </cfRule>
  </conditionalFormatting>
  <conditionalFormatting sqref="T136">
    <cfRule type="cellIs" dxfId="329" priority="237" operator="greaterThan">
      <formula>50</formula>
    </cfRule>
  </conditionalFormatting>
  <conditionalFormatting sqref="S6:S10 S17:S18">
    <cfRule type="cellIs" dxfId="328" priority="205" operator="greaterThan">
      <formula>74</formula>
    </cfRule>
    <cfRule type="cellIs" dxfId="327" priority="206" operator="between">
      <formula>56</formula>
      <formula>74</formula>
    </cfRule>
    <cfRule type="cellIs" dxfId="326" priority="207" operator="between">
      <formula>25</formula>
      <formula>56</formula>
    </cfRule>
    <cfRule type="cellIs" dxfId="325" priority="208" operator="lessThan">
      <formula>25</formula>
    </cfRule>
  </conditionalFormatting>
  <conditionalFormatting sqref="S22:S33">
    <cfRule type="cellIs" dxfId="324" priority="201" operator="greaterThan">
      <formula>74</formula>
    </cfRule>
    <cfRule type="cellIs" dxfId="323" priority="202" operator="between">
      <formula>56</formula>
      <formula>74</formula>
    </cfRule>
    <cfRule type="cellIs" dxfId="322" priority="203" operator="between">
      <formula>25</formula>
      <formula>56</formula>
    </cfRule>
    <cfRule type="cellIs" dxfId="321" priority="204" operator="lessThan">
      <formula>25</formula>
    </cfRule>
  </conditionalFormatting>
  <conditionalFormatting sqref="R5:R33">
    <cfRule type="cellIs" dxfId="320" priority="197" operator="greaterThan">
      <formula>74</formula>
    </cfRule>
    <cfRule type="cellIs" dxfId="319" priority="198" operator="between">
      <formula>56</formula>
      <formula>74</formula>
    </cfRule>
    <cfRule type="cellIs" dxfId="318" priority="199" operator="between">
      <formula>25</formula>
      <formula>56</formula>
    </cfRule>
    <cfRule type="cellIs" dxfId="317" priority="200" operator="lessThan">
      <formula>25</formula>
    </cfRule>
  </conditionalFormatting>
  <conditionalFormatting sqref="R36:S49 S50">
    <cfRule type="cellIs" dxfId="316" priority="193" operator="greaterThan">
      <formula>74</formula>
    </cfRule>
    <cfRule type="cellIs" dxfId="315" priority="194" operator="between">
      <formula>56</formula>
      <formula>74</formula>
    </cfRule>
    <cfRule type="cellIs" dxfId="314" priority="195" operator="between">
      <formula>25</formula>
      <formula>56</formula>
    </cfRule>
    <cfRule type="cellIs" dxfId="313" priority="196" operator="lessThan">
      <formula>25</formula>
    </cfRule>
  </conditionalFormatting>
  <conditionalFormatting sqref="R50:R52">
    <cfRule type="cellIs" dxfId="312" priority="189" operator="greaterThan">
      <formula>74</formula>
    </cfRule>
    <cfRule type="cellIs" dxfId="311" priority="190" operator="between">
      <formula>56</formula>
      <formula>74</formula>
    </cfRule>
    <cfRule type="cellIs" dxfId="310" priority="191" operator="between">
      <formula>25</formula>
      <formula>56</formula>
    </cfRule>
    <cfRule type="cellIs" dxfId="309" priority="192" operator="lessThan">
      <formula>25</formula>
    </cfRule>
  </conditionalFormatting>
  <conditionalFormatting sqref="R53:S67">
    <cfRule type="cellIs" dxfId="308" priority="185" operator="greaterThan">
      <formula>74</formula>
    </cfRule>
    <cfRule type="cellIs" dxfId="307" priority="186" operator="between">
      <formula>56</formula>
      <formula>74</formula>
    </cfRule>
    <cfRule type="cellIs" dxfId="306" priority="187" operator="between">
      <formula>25</formula>
      <formula>56</formula>
    </cfRule>
    <cfRule type="cellIs" dxfId="305" priority="188" operator="lessThan">
      <formula>25</formula>
    </cfRule>
  </conditionalFormatting>
  <conditionalFormatting sqref="R70:S73">
    <cfRule type="cellIs" dxfId="304" priority="181" operator="greaterThan">
      <formula>74</formula>
    </cfRule>
    <cfRule type="cellIs" dxfId="303" priority="182" operator="between">
      <formula>56</formula>
      <formula>74</formula>
    </cfRule>
    <cfRule type="cellIs" dxfId="302" priority="183" operator="between">
      <formula>25</formula>
      <formula>56</formula>
    </cfRule>
    <cfRule type="cellIs" dxfId="301" priority="184" operator="lessThan">
      <formula>25</formula>
    </cfRule>
  </conditionalFormatting>
  <conditionalFormatting sqref="R74">
    <cfRule type="cellIs" dxfId="300" priority="177" operator="greaterThan">
      <formula>74</formula>
    </cfRule>
    <cfRule type="cellIs" dxfId="299" priority="178" operator="between">
      <formula>56</formula>
      <formula>74</formula>
    </cfRule>
    <cfRule type="cellIs" dxfId="298" priority="179" operator="between">
      <formula>25</formula>
      <formula>56</formula>
    </cfRule>
    <cfRule type="cellIs" dxfId="297" priority="180" operator="lessThan">
      <formula>25</formula>
    </cfRule>
  </conditionalFormatting>
  <conditionalFormatting sqref="S113">
    <cfRule type="cellIs" dxfId="296" priority="73" operator="greaterThan">
      <formula>74</formula>
    </cfRule>
    <cfRule type="cellIs" dxfId="295" priority="74" operator="between">
      <formula>56</formula>
      <formula>74</formula>
    </cfRule>
    <cfRule type="cellIs" dxfId="294" priority="75" operator="between">
      <formula>25</formula>
      <formula>56</formula>
    </cfRule>
    <cfRule type="cellIs" dxfId="293" priority="76" operator="lessThan">
      <formula>25</formula>
    </cfRule>
  </conditionalFormatting>
  <conditionalFormatting sqref="R75:S78">
    <cfRule type="cellIs" dxfId="292" priority="165" operator="greaterThan">
      <formula>74</formula>
    </cfRule>
    <cfRule type="cellIs" dxfId="291" priority="166" operator="between">
      <formula>56</formula>
      <formula>74</formula>
    </cfRule>
    <cfRule type="cellIs" dxfId="290" priority="167" operator="between">
      <formula>25</formula>
      <formula>56</formula>
    </cfRule>
    <cfRule type="cellIs" dxfId="289" priority="168" operator="lessThan">
      <formula>25</formula>
    </cfRule>
  </conditionalFormatting>
  <conditionalFormatting sqref="R79">
    <cfRule type="cellIs" dxfId="288" priority="161" operator="greaterThan">
      <formula>74</formula>
    </cfRule>
    <cfRule type="cellIs" dxfId="287" priority="162" operator="between">
      <formula>56</formula>
      <formula>74</formula>
    </cfRule>
    <cfRule type="cellIs" dxfId="286" priority="163" operator="between">
      <formula>25</formula>
      <formula>56</formula>
    </cfRule>
    <cfRule type="cellIs" dxfId="285" priority="164" operator="lessThan">
      <formula>25</formula>
    </cfRule>
  </conditionalFormatting>
  <conditionalFormatting sqref="R80:S87">
    <cfRule type="cellIs" dxfId="284" priority="157" operator="greaterThan">
      <formula>74</formula>
    </cfRule>
    <cfRule type="cellIs" dxfId="283" priority="158" operator="between">
      <formula>56</formula>
      <formula>74</formula>
    </cfRule>
    <cfRule type="cellIs" dxfId="282" priority="159" operator="between">
      <formula>25</formula>
      <formula>56</formula>
    </cfRule>
    <cfRule type="cellIs" dxfId="281" priority="160" operator="lessThan">
      <formula>25</formula>
    </cfRule>
  </conditionalFormatting>
  <conditionalFormatting sqref="R88">
    <cfRule type="cellIs" dxfId="280" priority="153" operator="greaterThan">
      <formula>74</formula>
    </cfRule>
    <cfRule type="cellIs" dxfId="279" priority="154" operator="between">
      <formula>56</formula>
      <formula>74</formula>
    </cfRule>
    <cfRule type="cellIs" dxfId="278" priority="155" operator="between">
      <formula>25</formula>
      <formula>56</formula>
    </cfRule>
    <cfRule type="cellIs" dxfId="277" priority="156" operator="lessThan">
      <formula>25</formula>
    </cfRule>
  </conditionalFormatting>
  <conditionalFormatting sqref="R89:S90">
    <cfRule type="cellIs" dxfId="276" priority="149" operator="greaterThan">
      <formula>74</formula>
    </cfRule>
    <cfRule type="cellIs" dxfId="275" priority="150" operator="between">
      <formula>56</formula>
      <formula>74</formula>
    </cfRule>
    <cfRule type="cellIs" dxfId="274" priority="151" operator="between">
      <formula>25</formula>
      <formula>56</formula>
    </cfRule>
    <cfRule type="cellIs" dxfId="273" priority="152" operator="lessThan">
      <formula>25</formula>
    </cfRule>
  </conditionalFormatting>
  <conditionalFormatting sqref="R91">
    <cfRule type="cellIs" dxfId="272" priority="145" operator="greaterThan">
      <formula>74</formula>
    </cfRule>
    <cfRule type="cellIs" dxfId="271" priority="146" operator="between">
      <formula>56</formula>
      <formula>74</formula>
    </cfRule>
    <cfRule type="cellIs" dxfId="270" priority="147" operator="between">
      <formula>25</formula>
      <formula>56</formula>
    </cfRule>
    <cfRule type="cellIs" dxfId="269" priority="148" operator="lessThan">
      <formula>25</formula>
    </cfRule>
  </conditionalFormatting>
  <conditionalFormatting sqref="R92:S99">
    <cfRule type="cellIs" dxfId="268" priority="141" operator="greaterThan">
      <formula>74</formula>
    </cfRule>
    <cfRule type="cellIs" dxfId="267" priority="142" operator="between">
      <formula>56</formula>
      <formula>74</formula>
    </cfRule>
    <cfRule type="cellIs" dxfId="266" priority="143" operator="between">
      <formula>25</formula>
      <formula>56</formula>
    </cfRule>
    <cfRule type="cellIs" dxfId="265" priority="144" operator="lessThan">
      <formula>25</formula>
    </cfRule>
  </conditionalFormatting>
  <conditionalFormatting sqref="R100">
    <cfRule type="cellIs" dxfId="264" priority="137" operator="greaterThan">
      <formula>74</formula>
    </cfRule>
    <cfRule type="cellIs" dxfId="263" priority="138" operator="between">
      <formula>56</formula>
      <formula>74</formula>
    </cfRule>
    <cfRule type="cellIs" dxfId="262" priority="139" operator="between">
      <formula>25</formula>
      <formula>56</formula>
    </cfRule>
    <cfRule type="cellIs" dxfId="261" priority="140" operator="lessThan">
      <formula>25</formula>
    </cfRule>
  </conditionalFormatting>
  <conditionalFormatting sqref="R101:S103">
    <cfRule type="cellIs" dxfId="260" priority="133" operator="greaterThan">
      <formula>74</formula>
    </cfRule>
    <cfRule type="cellIs" dxfId="259" priority="134" operator="between">
      <formula>56</formula>
      <formula>74</formula>
    </cfRule>
    <cfRule type="cellIs" dxfId="258" priority="135" operator="between">
      <formula>25</formula>
      <formula>56</formula>
    </cfRule>
    <cfRule type="cellIs" dxfId="257" priority="136" operator="lessThan">
      <formula>25</formula>
    </cfRule>
  </conditionalFormatting>
  <conditionalFormatting sqref="R106:S109">
    <cfRule type="cellIs" dxfId="256" priority="129" operator="greaterThan">
      <formula>74</formula>
    </cfRule>
    <cfRule type="cellIs" dxfId="255" priority="130" operator="between">
      <formula>56</formula>
      <formula>74</formula>
    </cfRule>
    <cfRule type="cellIs" dxfId="254" priority="131" operator="between">
      <formula>25</formula>
      <formula>56</formula>
    </cfRule>
    <cfRule type="cellIs" dxfId="253" priority="132" operator="lessThan">
      <formula>25</formula>
    </cfRule>
  </conditionalFormatting>
  <conditionalFormatting sqref="R110:R115">
    <cfRule type="cellIs" dxfId="252" priority="125" operator="greaterThan">
      <formula>74</formula>
    </cfRule>
    <cfRule type="cellIs" dxfId="251" priority="126" operator="between">
      <formula>56</formula>
      <formula>74</formula>
    </cfRule>
    <cfRule type="cellIs" dxfId="250" priority="127" operator="between">
      <formula>25</formula>
      <formula>56</formula>
    </cfRule>
    <cfRule type="cellIs" dxfId="249" priority="128" operator="lessThan">
      <formula>25</formula>
    </cfRule>
  </conditionalFormatting>
  <conditionalFormatting sqref="R170:S182">
    <cfRule type="cellIs" dxfId="248" priority="77" operator="greaterThan">
      <formula>74</formula>
    </cfRule>
    <cfRule type="cellIs" dxfId="247" priority="78" operator="between">
      <formula>56</formula>
      <formula>74</formula>
    </cfRule>
    <cfRule type="cellIs" dxfId="246" priority="79" operator="between">
      <formula>25</formula>
      <formula>56</formula>
    </cfRule>
    <cfRule type="cellIs" dxfId="245" priority="80" operator="lessThan">
      <formula>25</formula>
    </cfRule>
  </conditionalFormatting>
  <conditionalFormatting sqref="R118">
    <cfRule type="cellIs" dxfId="244" priority="117" operator="greaterThan">
      <formula>74</formula>
    </cfRule>
    <cfRule type="cellIs" dxfId="243" priority="118" operator="between">
      <formula>56</formula>
      <formula>74</formula>
    </cfRule>
    <cfRule type="cellIs" dxfId="242" priority="119" operator="between">
      <formula>25</formula>
      <formula>56</formula>
    </cfRule>
    <cfRule type="cellIs" dxfId="241" priority="120" operator="lessThan">
      <formula>25</formula>
    </cfRule>
  </conditionalFormatting>
  <conditionalFormatting sqref="R122">
    <cfRule type="cellIs" dxfId="240" priority="113" operator="greaterThan">
      <formula>74</formula>
    </cfRule>
    <cfRule type="cellIs" dxfId="239" priority="114" operator="between">
      <formula>56</formula>
      <formula>74</formula>
    </cfRule>
    <cfRule type="cellIs" dxfId="238" priority="115" operator="between">
      <formula>25</formula>
      <formula>56</formula>
    </cfRule>
    <cfRule type="cellIs" dxfId="237" priority="116" operator="lessThan">
      <formula>25</formula>
    </cfRule>
  </conditionalFormatting>
  <conditionalFormatting sqref="S114">
    <cfRule type="cellIs" dxfId="236" priority="69" operator="greaterThan">
      <formula>74</formula>
    </cfRule>
    <cfRule type="cellIs" dxfId="235" priority="70" operator="between">
      <formula>56</formula>
      <formula>74</formula>
    </cfRule>
    <cfRule type="cellIs" dxfId="234" priority="71" operator="between">
      <formula>25</formula>
      <formula>56</formula>
    </cfRule>
    <cfRule type="cellIs" dxfId="233" priority="72" operator="lessThan">
      <formula>25</formula>
    </cfRule>
  </conditionalFormatting>
  <conditionalFormatting sqref="S124">
    <cfRule type="cellIs" dxfId="232" priority="105" operator="greaterThan">
      <formula>74</formula>
    </cfRule>
    <cfRule type="cellIs" dxfId="231" priority="106" operator="between">
      <formula>56</formula>
      <formula>74</formula>
    </cfRule>
    <cfRule type="cellIs" dxfId="230" priority="107" operator="between">
      <formula>25</formula>
      <formula>56</formula>
    </cfRule>
    <cfRule type="cellIs" dxfId="229" priority="108" operator="lessThan">
      <formula>25</formula>
    </cfRule>
  </conditionalFormatting>
  <conditionalFormatting sqref="S125:S127">
    <cfRule type="cellIs" dxfId="228" priority="101" operator="greaterThan">
      <formula>74</formula>
    </cfRule>
    <cfRule type="cellIs" dxfId="227" priority="102" operator="between">
      <formula>56</formula>
      <formula>74</formula>
    </cfRule>
    <cfRule type="cellIs" dxfId="226" priority="103" operator="between">
      <formula>25</formula>
      <formula>56</formula>
    </cfRule>
    <cfRule type="cellIs" dxfId="225" priority="104" operator="lessThan">
      <formula>25</formula>
    </cfRule>
  </conditionalFormatting>
  <conditionalFormatting sqref="R124">
    <cfRule type="cellIs" dxfId="224" priority="97" operator="greaterThan">
      <formula>74</formula>
    </cfRule>
    <cfRule type="cellIs" dxfId="223" priority="98" operator="between">
      <formula>56</formula>
      <formula>74</formula>
    </cfRule>
    <cfRule type="cellIs" dxfId="222" priority="99" operator="between">
      <formula>25</formula>
      <formula>56</formula>
    </cfRule>
    <cfRule type="cellIs" dxfId="221" priority="100" operator="lessThan">
      <formula>25</formula>
    </cfRule>
  </conditionalFormatting>
  <conditionalFormatting sqref="R128:S130">
    <cfRule type="cellIs" dxfId="220" priority="93" operator="greaterThan">
      <formula>74</formula>
    </cfRule>
    <cfRule type="cellIs" dxfId="219" priority="94" operator="between">
      <formula>56</formula>
      <formula>74</formula>
    </cfRule>
    <cfRule type="cellIs" dxfId="218" priority="95" operator="between">
      <formula>25</formula>
      <formula>56</formula>
    </cfRule>
    <cfRule type="cellIs" dxfId="217" priority="96" operator="lessThan">
      <formula>25</formula>
    </cfRule>
  </conditionalFormatting>
  <conditionalFormatting sqref="R133:S134">
    <cfRule type="cellIs" dxfId="216" priority="89" operator="greaterThan">
      <formula>74</formula>
    </cfRule>
    <cfRule type="cellIs" dxfId="215" priority="90" operator="between">
      <formula>56</formula>
      <formula>74</formula>
    </cfRule>
    <cfRule type="cellIs" dxfId="214" priority="91" operator="between">
      <formula>25</formula>
      <formula>56</formula>
    </cfRule>
    <cfRule type="cellIs" dxfId="213" priority="92" operator="lessThan">
      <formula>25</formula>
    </cfRule>
  </conditionalFormatting>
  <conditionalFormatting sqref="R136:R148 S137">
    <cfRule type="cellIs" dxfId="212" priority="85" operator="greaterThan">
      <formula>74</formula>
    </cfRule>
    <cfRule type="cellIs" dxfId="211" priority="86" operator="between">
      <formula>56</formula>
      <formula>74</formula>
    </cfRule>
    <cfRule type="cellIs" dxfId="210" priority="87" operator="between">
      <formula>25</formula>
      <formula>56</formula>
    </cfRule>
    <cfRule type="cellIs" dxfId="209" priority="88" operator="lessThan">
      <formula>25</formula>
    </cfRule>
  </conditionalFormatting>
  <conditionalFormatting sqref="R150:S168">
    <cfRule type="cellIs" dxfId="208" priority="81" operator="greaterThan">
      <formula>74</formula>
    </cfRule>
    <cfRule type="cellIs" dxfId="207" priority="82" operator="between">
      <formula>56</formula>
      <formula>74</formula>
    </cfRule>
    <cfRule type="cellIs" dxfId="206" priority="83" operator="between">
      <formula>25</formula>
      <formula>56</formula>
    </cfRule>
    <cfRule type="cellIs" dxfId="205" priority="84" operator="lessThan">
      <formula>25</formula>
    </cfRule>
  </conditionalFormatting>
  <conditionalFormatting sqref="S115">
    <cfRule type="cellIs" dxfId="204" priority="65" operator="greaterThan">
      <formula>74</formula>
    </cfRule>
    <cfRule type="cellIs" dxfId="203" priority="66" operator="between">
      <formula>56</formula>
      <formula>74</formula>
    </cfRule>
    <cfRule type="cellIs" dxfId="202" priority="67" operator="between">
      <formula>25</formula>
      <formula>56</formula>
    </cfRule>
    <cfRule type="cellIs" dxfId="201" priority="68" operator="lessThan">
      <formula>25</formula>
    </cfRule>
  </conditionalFormatting>
  <conditionalFormatting sqref="S116:S117">
    <cfRule type="cellIs" dxfId="200" priority="61" operator="greaterThan">
      <formula>74</formula>
    </cfRule>
    <cfRule type="cellIs" dxfId="199" priority="62" operator="between">
      <formula>56</formula>
      <formula>74</formula>
    </cfRule>
    <cfRule type="cellIs" dxfId="198" priority="63" operator="between">
      <formula>25</formula>
      <formula>56</formula>
    </cfRule>
    <cfRule type="cellIs" dxfId="197" priority="64" operator="lessThan">
      <formula>25</formula>
    </cfRule>
  </conditionalFormatting>
  <conditionalFormatting sqref="S122:S123">
    <cfRule type="cellIs" dxfId="196" priority="57" operator="greaterThan">
      <formula>74</formula>
    </cfRule>
    <cfRule type="cellIs" dxfId="195" priority="58" operator="between">
      <formula>56</formula>
      <formula>74</formula>
    </cfRule>
    <cfRule type="cellIs" dxfId="194" priority="59" operator="between">
      <formula>25</formula>
      <formula>56</formula>
    </cfRule>
    <cfRule type="cellIs" dxfId="193" priority="60" operator="lessThan">
      <formula>25</formula>
    </cfRule>
  </conditionalFormatting>
  <conditionalFormatting sqref="S138:S146 S148">
    <cfRule type="cellIs" dxfId="192" priority="53" operator="greaterThan">
      <formula>74</formula>
    </cfRule>
    <cfRule type="cellIs" dxfId="191" priority="54" operator="between">
      <formula>56</formula>
      <formula>74</formula>
    </cfRule>
    <cfRule type="cellIs" dxfId="190" priority="55" operator="between">
      <formula>25</formula>
      <formula>56</formula>
    </cfRule>
    <cfRule type="cellIs" dxfId="189" priority="56" operator="lessThan">
      <formula>25</formula>
    </cfRule>
  </conditionalFormatting>
  <conditionalFormatting sqref="T150:T161">
    <cfRule type="cellIs" dxfId="188" priority="49" operator="greaterThan">
      <formula>74</formula>
    </cfRule>
    <cfRule type="cellIs" dxfId="187" priority="50" operator="between">
      <formula>56</formula>
      <formula>74</formula>
    </cfRule>
    <cfRule type="cellIs" dxfId="186" priority="51" operator="between">
      <formula>25</formula>
      <formula>56</formula>
    </cfRule>
    <cfRule type="cellIs" dxfId="185" priority="52" operator="lessThan">
      <formula>25</formula>
    </cfRule>
  </conditionalFormatting>
  <conditionalFormatting sqref="T162:T168">
    <cfRule type="cellIs" dxfId="184" priority="45" operator="greaterThan">
      <formula>74</formula>
    </cfRule>
    <cfRule type="cellIs" dxfId="183" priority="46" operator="between">
      <formula>56</formula>
      <formula>74</formula>
    </cfRule>
    <cfRule type="cellIs" dxfId="182" priority="47" operator="between">
      <formula>25</formula>
      <formula>56</formula>
    </cfRule>
    <cfRule type="cellIs" dxfId="181" priority="48" operator="lessThan">
      <formula>25</formula>
    </cfRule>
  </conditionalFormatting>
  <conditionalFormatting sqref="T170:T182">
    <cfRule type="cellIs" dxfId="180" priority="41" operator="greaterThan">
      <formula>74</formula>
    </cfRule>
    <cfRule type="cellIs" dxfId="179" priority="42" operator="between">
      <formula>56</formula>
      <formula>74</formula>
    </cfRule>
    <cfRule type="cellIs" dxfId="178" priority="43" operator="between">
      <formula>25</formula>
      <formula>56</formula>
    </cfRule>
    <cfRule type="cellIs" dxfId="177" priority="44" operator="lessThan">
      <formula>25</formula>
    </cfRule>
  </conditionalFormatting>
  <conditionalFormatting sqref="T137:T148">
    <cfRule type="cellIs" dxfId="176" priority="37" operator="greaterThan">
      <formula>74</formula>
    </cfRule>
    <cfRule type="cellIs" dxfId="175" priority="38" operator="between">
      <formula>56</formula>
      <formula>74</formula>
    </cfRule>
    <cfRule type="cellIs" dxfId="174" priority="39" operator="between">
      <formula>25</formula>
      <formula>56</formula>
    </cfRule>
    <cfRule type="cellIs" dxfId="173" priority="40" operator="lessThan">
      <formula>25</formula>
    </cfRule>
  </conditionalFormatting>
  <conditionalFormatting sqref="T5:T33">
    <cfRule type="cellIs" dxfId="172" priority="13" operator="greaterThan">
      <formula>74</formula>
    </cfRule>
    <cfRule type="cellIs" dxfId="171" priority="14" operator="between">
      <formula>56</formula>
      <formula>74</formula>
    </cfRule>
    <cfRule type="cellIs" dxfId="170" priority="15" operator="between">
      <formula>25</formula>
      <formula>56</formula>
    </cfRule>
    <cfRule type="cellIs" dxfId="169" priority="16" operator="lessThan">
      <formula>25</formula>
    </cfRule>
  </conditionalFormatting>
  <conditionalFormatting sqref="T133:T134">
    <cfRule type="cellIs" dxfId="168" priority="25" operator="greaterThan">
      <formula>74</formula>
    </cfRule>
    <cfRule type="cellIs" dxfId="167" priority="26" operator="between">
      <formula>56</formula>
      <formula>74</formula>
    </cfRule>
    <cfRule type="cellIs" dxfId="166" priority="27" operator="between">
      <formula>25</formula>
      <formula>56</formula>
    </cfRule>
    <cfRule type="cellIs" dxfId="165" priority="28" operator="lessThan">
      <formula>25</formula>
    </cfRule>
  </conditionalFormatting>
  <conditionalFormatting sqref="T70:T103">
    <cfRule type="cellIs" dxfId="164" priority="21" operator="greaterThan">
      <formula>74</formula>
    </cfRule>
    <cfRule type="cellIs" dxfId="163" priority="22" operator="between">
      <formula>56</formula>
      <formula>74</formula>
    </cfRule>
    <cfRule type="cellIs" dxfId="162" priority="23" operator="between">
      <formula>25</formula>
      <formula>56</formula>
    </cfRule>
    <cfRule type="cellIs" dxfId="161" priority="24" operator="lessThan">
      <formula>25</formula>
    </cfRule>
  </conditionalFormatting>
  <conditionalFormatting sqref="T36:T67">
    <cfRule type="cellIs" dxfId="160" priority="17" operator="greaterThan">
      <formula>74</formula>
    </cfRule>
    <cfRule type="cellIs" dxfId="159" priority="18" operator="between">
      <formula>56</formula>
      <formula>74</formula>
    </cfRule>
    <cfRule type="cellIs" dxfId="158" priority="19" operator="between">
      <formula>25</formula>
      <formula>56</formula>
    </cfRule>
    <cfRule type="cellIs" dxfId="157" priority="20" operator="lessThan">
      <formula>25</formula>
    </cfRule>
  </conditionalFormatting>
  <conditionalFormatting sqref="T106:T130">
    <cfRule type="cellIs" dxfId="156" priority="9" operator="greaterThan">
      <formula>74</formula>
    </cfRule>
    <cfRule type="cellIs" dxfId="155" priority="10" operator="between">
      <formula>56</formula>
      <formula>74</formula>
    </cfRule>
    <cfRule type="cellIs" dxfId="154" priority="11" operator="between">
      <formula>25</formula>
      <formula>56</formula>
    </cfRule>
    <cfRule type="cellIs" dxfId="153" priority="12" operator="lessThan">
      <formula>25</formula>
    </cfRule>
  </conditionalFormatting>
  <conditionalFormatting sqref="S110:S112">
    <cfRule type="cellIs" dxfId="152" priority="5" operator="greaterThan">
      <formula>74</formula>
    </cfRule>
    <cfRule type="cellIs" dxfId="151" priority="6" operator="between">
      <formula>56</formula>
      <formula>74</formula>
    </cfRule>
    <cfRule type="cellIs" dxfId="150" priority="7" operator="between">
      <formula>25</formula>
      <formula>56</formula>
    </cfRule>
    <cfRule type="cellIs" dxfId="149" priority="8" operator="lessThan">
      <formula>25</formula>
    </cfRule>
  </conditionalFormatting>
  <conditionalFormatting sqref="S118:S121">
    <cfRule type="cellIs" dxfId="148" priority="1" operator="greaterThan">
      <formula>74</formula>
    </cfRule>
    <cfRule type="cellIs" dxfId="147" priority="2" operator="between">
      <formula>56</formula>
      <formula>74</formula>
    </cfRule>
    <cfRule type="cellIs" dxfId="146" priority="3" operator="between">
      <formula>25</formula>
      <formula>56</formula>
    </cfRule>
    <cfRule type="cellIs" dxfId="145" priority="4" operator="lessThan">
      <formula>25</formula>
    </cfRule>
  </conditionalFormatting>
  <pageMargins left="0.7" right="0.7" top="0.75" bottom="0.75" header="0.51180555555555496" footer="0.51180555555555496"/>
  <pageSetup paperSize="9" firstPageNumber="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X43"/>
  <sheetViews>
    <sheetView topLeftCell="A16" zoomScale="80" zoomScaleNormal="80" workbookViewId="0">
      <selection activeCell="AE7" sqref="AE7:AF7"/>
    </sheetView>
  </sheetViews>
  <sheetFormatPr baseColWidth="10" defaultColWidth="9.140625" defaultRowHeight="15" x14ac:dyDescent="0.25"/>
  <cols>
    <col min="1" max="76" width="5.7109375" customWidth="1"/>
    <col min="77" max="1025" width="10.7109375"/>
  </cols>
  <sheetData>
    <row r="2" spans="1:76" ht="15.75" customHeight="1" x14ac:dyDescent="0.25">
      <c r="A2" s="273" t="s">
        <v>682</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3"/>
      <c r="BX2" s="273"/>
    </row>
    <row r="3" spans="1:76" ht="15" customHeight="1" x14ac:dyDescent="0.25">
      <c r="A3" s="273" t="s">
        <v>683</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row>
    <row r="4" spans="1:76" ht="15" customHeight="1" x14ac:dyDescent="0.25">
      <c r="A4" s="272">
        <v>0.56999999999999995</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row>
    <row r="5" spans="1:76" ht="15.75" customHeight="1" x14ac:dyDescent="0.25">
      <c r="A5" s="273" t="s">
        <v>684</v>
      </c>
      <c r="B5" s="273"/>
      <c r="C5" s="273"/>
      <c r="D5" s="273"/>
      <c r="E5" s="273"/>
      <c r="F5" s="273"/>
      <c r="G5" s="273"/>
      <c r="H5" s="273"/>
      <c r="I5" s="273"/>
      <c r="J5" s="273"/>
      <c r="K5" s="273"/>
      <c r="L5" s="273"/>
      <c r="M5" s="273"/>
      <c r="N5" s="273"/>
      <c r="O5" s="273" t="s">
        <v>716</v>
      </c>
      <c r="P5" s="273"/>
      <c r="Q5" s="273"/>
      <c r="R5" s="273"/>
      <c r="S5" s="273"/>
      <c r="T5" s="273"/>
      <c r="U5" s="273"/>
      <c r="V5" s="273"/>
      <c r="W5" s="273"/>
      <c r="X5" s="273"/>
      <c r="Y5" s="273"/>
      <c r="Z5" s="273"/>
      <c r="AA5" s="273"/>
      <c r="AB5" s="273"/>
      <c r="AC5" s="273"/>
      <c r="AD5" s="273"/>
      <c r="AE5" s="273"/>
      <c r="AF5" s="273"/>
      <c r="AG5" s="273" t="s">
        <v>730</v>
      </c>
      <c r="AH5" s="273"/>
      <c r="AI5" s="273"/>
      <c r="AJ5" s="273"/>
      <c r="AK5" s="273"/>
      <c r="AL5" s="273"/>
      <c r="AM5" s="273"/>
      <c r="AN5" s="273"/>
      <c r="AO5" s="273"/>
      <c r="AP5" s="273"/>
      <c r="AQ5" s="273"/>
      <c r="AR5" s="273"/>
      <c r="AS5" s="273"/>
      <c r="AT5" s="273"/>
      <c r="AU5" s="273"/>
      <c r="AV5" s="273"/>
      <c r="AW5" s="273" t="s">
        <v>742</v>
      </c>
      <c r="AX5" s="273"/>
      <c r="AY5" s="273"/>
      <c r="AZ5" s="273"/>
      <c r="BA5" s="273"/>
      <c r="BB5" s="273"/>
      <c r="BC5" s="273"/>
      <c r="BD5" s="273"/>
      <c r="BE5" s="273"/>
      <c r="BF5" s="273"/>
      <c r="BG5" s="273"/>
      <c r="BH5" s="273"/>
      <c r="BI5" s="273" t="s">
        <v>746</v>
      </c>
      <c r="BJ5" s="273"/>
      <c r="BK5" s="273"/>
      <c r="BL5" s="273"/>
      <c r="BM5" s="273"/>
      <c r="BN5" s="273"/>
      <c r="BO5" s="273"/>
      <c r="BP5" s="273"/>
      <c r="BQ5" s="273"/>
      <c r="BR5" s="273"/>
      <c r="BS5" s="273"/>
      <c r="BT5" s="273"/>
      <c r="BU5" s="273"/>
      <c r="BV5" s="273"/>
      <c r="BW5" s="273"/>
      <c r="BX5" s="273"/>
    </row>
    <row r="6" spans="1:76" ht="15" customHeight="1" x14ac:dyDescent="0.25">
      <c r="A6" s="272">
        <v>0.65</v>
      </c>
      <c r="B6" s="272"/>
      <c r="C6" s="272"/>
      <c r="D6" s="272"/>
      <c r="E6" s="272"/>
      <c r="F6" s="272"/>
      <c r="G6" s="272"/>
      <c r="H6" s="272"/>
      <c r="I6" s="272"/>
      <c r="J6" s="272"/>
      <c r="K6" s="272"/>
      <c r="L6" s="272"/>
      <c r="M6" s="272"/>
      <c r="N6" s="272"/>
      <c r="O6" s="272">
        <v>0.67</v>
      </c>
      <c r="P6" s="272"/>
      <c r="Q6" s="272"/>
      <c r="R6" s="272"/>
      <c r="S6" s="272"/>
      <c r="T6" s="272"/>
      <c r="U6" s="272"/>
      <c r="V6" s="272"/>
      <c r="W6" s="272"/>
      <c r="X6" s="272"/>
      <c r="Y6" s="272"/>
      <c r="Z6" s="272"/>
      <c r="AA6" s="272"/>
      <c r="AB6" s="272"/>
      <c r="AC6" s="272"/>
      <c r="AD6" s="272"/>
      <c r="AE6" s="272"/>
      <c r="AF6" s="272"/>
      <c r="AG6" s="272">
        <v>0.43</v>
      </c>
      <c r="AH6" s="272"/>
      <c r="AI6" s="272"/>
      <c r="AJ6" s="272"/>
      <c r="AK6" s="272"/>
      <c r="AL6" s="272"/>
      <c r="AM6" s="272"/>
      <c r="AN6" s="272"/>
      <c r="AO6" s="272"/>
      <c r="AP6" s="272"/>
      <c r="AQ6" s="272"/>
      <c r="AR6" s="272"/>
      <c r="AS6" s="272"/>
      <c r="AT6" s="272"/>
      <c r="AU6" s="272"/>
      <c r="AV6" s="272"/>
      <c r="AW6" s="272">
        <v>0.56000000000000005</v>
      </c>
      <c r="AX6" s="272"/>
      <c r="AY6" s="272"/>
      <c r="AZ6" s="272"/>
      <c r="BA6" s="272"/>
      <c r="BB6" s="272"/>
      <c r="BC6" s="272"/>
      <c r="BD6" s="272"/>
      <c r="BE6" s="272"/>
      <c r="BF6" s="272"/>
      <c r="BG6" s="272"/>
      <c r="BH6" s="272"/>
      <c r="BI6" s="272">
        <v>0.56999999999999995</v>
      </c>
      <c r="BJ6" s="272"/>
      <c r="BK6" s="272"/>
      <c r="BL6" s="272"/>
      <c r="BM6" s="272"/>
      <c r="BN6" s="272"/>
      <c r="BO6" s="272"/>
      <c r="BP6" s="272"/>
      <c r="BQ6" s="272"/>
      <c r="BR6" s="272"/>
      <c r="BS6" s="272"/>
      <c r="BT6" s="272"/>
      <c r="BU6" s="272"/>
      <c r="BV6" s="272"/>
      <c r="BW6" s="272"/>
      <c r="BX6" s="272"/>
    </row>
    <row r="7" spans="1:76" ht="152.25" customHeight="1" x14ac:dyDescent="0.25">
      <c r="A7" s="271" t="s">
        <v>43</v>
      </c>
      <c r="B7" s="271"/>
      <c r="C7" s="271" t="s">
        <v>685</v>
      </c>
      <c r="D7" s="271"/>
      <c r="E7" s="271" t="s">
        <v>87</v>
      </c>
      <c r="F7" s="271"/>
      <c r="G7" s="271" t="s">
        <v>109</v>
      </c>
      <c r="H7" s="271"/>
      <c r="I7" s="271" t="s">
        <v>121</v>
      </c>
      <c r="J7" s="271"/>
      <c r="K7" s="271" t="s">
        <v>686</v>
      </c>
      <c r="L7" s="271"/>
      <c r="M7" s="271" t="s">
        <v>143</v>
      </c>
      <c r="N7" s="271"/>
      <c r="O7" s="270" t="s">
        <v>160</v>
      </c>
      <c r="P7" s="270"/>
      <c r="Q7" s="270" t="s">
        <v>717</v>
      </c>
      <c r="R7" s="270"/>
      <c r="S7" s="270" t="s">
        <v>718</v>
      </c>
      <c r="T7" s="270"/>
      <c r="U7" s="271" t="s">
        <v>220</v>
      </c>
      <c r="V7" s="271"/>
      <c r="W7" s="270" t="s">
        <v>719</v>
      </c>
      <c r="X7" s="270"/>
      <c r="Y7" s="270" t="s">
        <v>250</v>
      </c>
      <c r="Z7" s="270"/>
      <c r="AA7" s="270" t="s">
        <v>257</v>
      </c>
      <c r="AB7" s="270"/>
      <c r="AC7" s="270" t="s">
        <v>720</v>
      </c>
      <c r="AD7" s="270"/>
      <c r="AE7" s="270" t="s">
        <v>270</v>
      </c>
      <c r="AF7" s="270"/>
      <c r="AG7" s="270" t="s">
        <v>298</v>
      </c>
      <c r="AH7" s="270"/>
      <c r="AI7" s="270" t="s">
        <v>323</v>
      </c>
      <c r="AJ7" s="270"/>
      <c r="AK7" s="270" t="s">
        <v>333</v>
      </c>
      <c r="AL7" s="270"/>
      <c r="AM7" s="270" t="s">
        <v>385</v>
      </c>
      <c r="AN7" s="270"/>
      <c r="AO7" s="270" t="s">
        <v>399</v>
      </c>
      <c r="AP7" s="270"/>
      <c r="AQ7" s="270" t="s">
        <v>406</v>
      </c>
      <c r="AR7" s="270"/>
      <c r="AS7" s="270" t="s">
        <v>731</v>
      </c>
      <c r="AT7" s="270"/>
      <c r="AU7" s="270" t="s">
        <v>421</v>
      </c>
      <c r="AV7" s="270"/>
      <c r="AW7" s="270" t="s">
        <v>434</v>
      </c>
      <c r="AX7" s="270"/>
      <c r="AY7" s="270" t="s">
        <v>468</v>
      </c>
      <c r="AZ7" s="270"/>
      <c r="BA7" s="270" t="s">
        <v>743</v>
      </c>
      <c r="BB7" s="270"/>
      <c r="BC7" s="270" t="s">
        <v>486</v>
      </c>
      <c r="BD7" s="270"/>
      <c r="BE7" s="270" t="s">
        <v>494</v>
      </c>
      <c r="BF7" s="270"/>
      <c r="BG7" s="270" t="s">
        <v>513</v>
      </c>
      <c r="BH7" s="270"/>
      <c r="BI7" s="270" t="s">
        <v>747</v>
      </c>
      <c r="BJ7" s="270"/>
      <c r="BK7" s="270" t="s">
        <v>529</v>
      </c>
      <c r="BL7" s="270"/>
      <c r="BM7" s="270" t="s">
        <v>748</v>
      </c>
      <c r="BN7" s="270"/>
      <c r="BO7" s="270" t="s">
        <v>648</v>
      </c>
      <c r="BP7" s="270"/>
      <c r="BQ7" s="270" t="s">
        <v>749</v>
      </c>
      <c r="BR7" s="270"/>
      <c r="BS7" s="270" t="s">
        <v>664</v>
      </c>
      <c r="BT7" s="270"/>
      <c r="BU7" s="270" t="s">
        <v>750</v>
      </c>
      <c r="BV7" s="270"/>
      <c r="BW7" s="270" t="s">
        <v>751</v>
      </c>
      <c r="BX7" s="270"/>
    </row>
    <row r="8" spans="1:76" ht="15" customHeight="1" x14ac:dyDescent="0.25">
      <c r="A8" s="94" t="s">
        <v>687</v>
      </c>
      <c r="B8" s="85">
        <f>'SEGUIMIENTO PDI '!S5</f>
        <v>100</v>
      </c>
      <c r="C8" s="84" t="s">
        <v>688</v>
      </c>
      <c r="D8" s="86">
        <v>0</v>
      </c>
      <c r="E8" s="81" t="s">
        <v>689</v>
      </c>
      <c r="F8" s="82">
        <f>'SEGUIMIENTO PDI '!S17</f>
        <v>90</v>
      </c>
      <c r="G8" s="81" t="s">
        <v>690</v>
      </c>
      <c r="H8" s="82">
        <f>'SEGUIMIENTO PDI '!S22</f>
        <v>85</v>
      </c>
      <c r="I8" s="81" t="s">
        <v>691</v>
      </c>
      <c r="J8" s="85">
        <f>'SEGUIMIENTO PDI '!S24</f>
        <v>89</v>
      </c>
      <c r="K8" s="81" t="s">
        <v>692</v>
      </c>
      <c r="L8" s="82">
        <f>'SEGUIMIENTO PDI '!S27</f>
        <v>40</v>
      </c>
      <c r="M8" s="91" t="s">
        <v>693</v>
      </c>
      <c r="N8" s="85">
        <f>'SEGUIMIENTO PDI '!S30</f>
        <v>75</v>
      </c>
      <c r="O8" s="94" t="s">
        <v>687</v>
      </c>
      <c r="P8" s="90">
        <v>300</v>
      </c>
      <c r="Q8" s="94" t="s">
        <v>688</v>
      </c>
      <c r="R8" s="90">
        <v>0</v>
      </c>
      <c r="S8" s="94" t="s">
        <v>689</v>
      </c>
      <c r="T8" s="90">
        <v>26</v>
      </c>
      <c r="U8" s="94" t="s">
        <v>690</v>
      </c>
      <c r="V8" s="90">
        <v>132</v>
      </c>
      <c r="W8" s="94" t="s">
        <v>691</v>
      </c>
      <c r="X8" s="90">
        <v>2</v>
      </c>
      <c r="Y8" s="94" t="s">
        <v>692</v>
      </c>
      <c r="Z8" s="90">
        <v>60</v>
      </c>
      <c r="AA8" s="94" t="s">
        <v>693</v>
      </c>
      <c r="AB8" s="90">
        <v>300</v>
      </c>
      <c r="AC8" s="94" t="s">
        <v>721</v>
      </c>
      <c r="AD8" s="90">
        <v>200</v>
      </c>
      <c r="AE8" s="94" t="s">
        <v>722</v>
      </c>
      <c r="AF8" s="90">
        <v>0</v>
      </c>
      <c r="AG8" s="88" t="s">
        <v>687</v>
      </c>
      <c r="AH8" s="100">
        <v>70</v>
      </c>
      <c r="AI8" s="88" t="s">
        <v>688</v>
      </c>
      <c r="AJ8" s="100">
        <v>0</v>
      </c>
      <c r="AK8" s="88" t="s">
        <v>689</v>
      </c>
      <c r="AL8" s="92">
        <v>0</v>
      </c>
      <c r="AM8" s="88" t="s">
        <v>690</v>
      </c>
      <c r="AN8" s="92">
        <v>0</v>
      </c>
      <c r="AO8" s="88" t="s">
        <v>691</v>
      </c>
      <c r="AP8" s="100">
        <v>0</v>
      </c>
      <c r="AQ8" s="88" t="s">
        <v>692</v>
      </c>
      <c r="AR8" s="100">
        <v>0</v>
      </c>
      <c r="AS8" s="101" t="s">
        <v>693</v>
      </c>
      <c r="AT8" s="100">
        <v>0</v>
      </c>
      <c r="AU8" s="88" t="s">
        <v>721</v>
      </c>
      <c r="AV8" s="100">
        <v>50</v>
      </c>
      <c r="AW8" s="94" t="s">
        <v>687</v>
      </c>
      <c r="AX8" s="105">
        <v>99</v>
      </c>
      <c r="AY8" s="94" t="s">
        <v>688</v>
      </c>
      <c r="AZ8" s="105">
        <v>99</v>
      </c>
      <c r="BA8" s="94" t="s">
        <v>689</v>
      </c>
      <c r="BB8" s="105">
        <v>71</v>
      </c>
      <c r="BC8" s="94" t="s">
        <v>690</v>
      </c>
      <c r="BD8" s="105">
        <v>58</v>
      </c>
      <c r="BE8" s="94" t="s">
        <v>691</v>
      </c>
      <c r="BF8" s="105">
        <v>36</v>
      </c>
      <c r="BG8" s="94" t="s">
        <v>692</v>
      </c>
      <c r="BH8" s="105">
        <v>47</v>
      </c>
      <c r="BI8" s="94" t="s">
        <v>687</v>
      </c>
      <c r="BJ8" s="100">
        <v>100</v>
      </c>
      <c r="BK8" s="94" t="s">
        <v>752</v>
      </c>
      <c r="BL8" s="92">
        <v>0</v>
      </c>
      <c r="BM8" s="94" t="s">
        <v>753</v>
      </c>
      <c r="BN8" s="100">
        <v>100</v>
      </c>
      <c r="BO8" s="94" t="s">
        <v>689</v>
      </c>
      <c r="BP8" s="100">
        <v>100</v>
      </c>
      <c r="BQ8" s="94" t="s">
        <v>690</v>
      </c>
      <c r="BR8" s="100">
        <v>100</v>
      </c>
      <c r="BS8" s="94" t="s">
        <v>691</v>
      </c>
      <c r="BT8" s="100">
        <v>0</v>
      </c>
      <c r="BU8" s="94" t="s">
        <v>692</v>
      </c>
      <c r="BV8" s="100">
        <v>0</v>
      </c>
      <c r="BW8" s="94" t="s">
        <v>693</v>
      </c>
      <c r="BX8" s="100">
        <v>100</v>
      </c>
    </row>
    <row r="9" spans="1:76" ht="15" customHeight="1" x14ac:dyDescent="0.25">
      <c r="A9" s="94" t="s">
        <v>694</v>
      </c>
      <c r="B9" s="82">
        <f>'SEGUIMIENTO PDI '!S6</f>
        <v>54</v>
      </c>
      <c r="C9" s="81" t="s">
        <v>695</v>
      </c>
      <c r="D9" s="86">
        <v>0</v>
      </c>
      <c r="E9" s="81" t="s">
        <v>696</v>
      </c>
      <c r="F9" s="82">
        <f>'SEGUIMIENTO PDI '!S18</f>
        <v>80</v>
      </c>
      <c r="G9" s="81" t="s">
        <v>697</v>
      </c>
      <c r="H9" s="82">
        <f>'SEGUIMIENTO PDI '!S23</f>
        <v>99</v>
      </c>
      <c r="I9" s="81" t="s">
        <v>698</v>
      </c>
      <c r="J9" s="85">
        <f>'SEGUIMIENTO PDI '!S25</f>
        <v>44</v>
      </c>
      <c r="K9" s="81" t="s">
        <v>699</v>
      </c>
      <c r="L9" s="82">
        <f>'SEGUIMIENTO PDI '!S28</f>
        <v>0</v>
      </c>
      <c r="M9" s="91" t="s">
        <v>700</v>
      </c>
      <c r="N9" s="85">
        <f>'SEGUIMIENTO PDI '!S31</f>
        <v>80</v>
      </c>
      <c r="O9" s="94" t="s">
        <v>694</v>
      </c>
      <c r="P9" s="90">
        <v>100</v>
      </c>
      <c r="Q9" s="95" t="s">
        <v>695</v>
      </c>
      <c r="R9" s="90">
        <v>100</v>
      </c>
      <c r="S9" s="94" t="s">
        <v>696</v>
      </c>
      <c r="T9" s="90">
        <v>107</v>
      </c>
      <c r="U9" s="94" t="s">
        <v>697</v>
      </c>
      <c r="V9" s="90">
        <v>100</v>
      </c>
      <c r="W9" s="94" t="s">
        <v>698</v>
      </c>
      <c r="X9" s="90">
        <v>500</v>
      </c>
      <c r="Y9" s="94" t="s">
        <v>699</v>
      </c>
      <c r="Z9" s="90">
        <v>60</v>
      </c>
      <c r="AA9" s="97" t="s">
        <v>700</v>
      </c>
      <c r="AB9" s="90">
        <v>0</v>
      </c>
      <c r="AC9" s="4"/>
      <c r="AD9" s="4"/>
      <c r="AE9" s="94" t="s">
        <v>723</v>
      </c>
      <c r="AF9" s="90">
        <v>60</v>
      </c>
      <c r="AG9" s="88" t="s">
        <v>694</v>
      </c>
      <c r="AH9" s="100">
        <v>50</v>
      </c>
      <c r="AI9" s="88" t="s">
        <v>695</v>
      </c>
      <c r="AJ9" s="100">
        <v>100</v>
      </c>
      <c r="AK9" s="88" t="s">
        <v>696</v>
      </c>
      <c r="AL9" s="100">
        <v>140</v>
      </c>
      <c r="AM9" s="88" t="s">
        <v>697</v>
      </c>
      <c r="AN9" s="100">
        <v>100</v>
      </c>
      <c r="AO9" s="88" t="s">
        <v>698</v>
      </c>
      <c r="AP9" s="100">
        <v>0</v>
      </c>
      <c r="AQ9" s="88" t="s">
        <v>699</v>
      </c>
      <c r="AR9" s="100">
        <v>60</v>
      </c>
      <c r="AS9" s="6"/>
      <c r="AT9" s="6"/>
      <c r="AU9" s="88" t="s">
        <v>732</v>
      </c>
      <c r="AV9" s="100">
        <v>80</v>
      </c>
      <c r="AW9" s="94" t="s">
        <v>694</v>
      </c>
      <c r="AX9" s="105">
        <v>100</v>
      </c>
      <c r="AY9" s="4"/>
      <c r="AZ9" s="4"/>
      <c r="BA9" s="4"/>
      <c r="BB9" s="4"/>
      <c r="BC9" s="4"/>
      <c r="BD9" s="4"/>
      <c r="BE9" s="94" t="s">
        <v>698</v>
      </c>
      <c r="BF9" s="105">
        <v>191</v>
      </c>
      <c r="BG9" s="4"/>
      <c r="BH9" s="5"/>
      <c r="BI9" s="94" t="s">
        <v>694</v>
      </c>
      <c r="BJ9" s="100">
        <v>60</v>
      </c>
      <c r="BK9" s="94" t="s">
        <v>754</v>
      </c>
      <c r="BL9" s="100">
        <v>52</v>
      </c>
      <c r="BM9" s="94" t="s">
        <v>755</v>
      </c>
      <c r="BN9" s="100">
        <v>35</v>
      </c>
      <c r="BO9" s="94" t="s">
        <v>696</v>
      </c>
      <c r="BP9" s="100">
        <v>56</v>
      </c>
      <c r="BQ9" s="8"/>
      <c r="BR9" s="8"/>
      <c r="BS9" s="94" t="s">
        <v>698</v>
      </c>
      <c r="BT9" s="100">
        <v>0</v>
      </c>
      <c r="BU9" s="8"/>
      <c r="BV9" s="8"/>
      <c r="BW9" s="94" t="s">
        <v>700</v>
      </c>
      <c r="BX9" s="100">
        <v>0</v>
      </c>
    </row>
    <row r="10" spans="1:76" ht="15" customHeight="1" x14ac:dyDescent="0.25">
      <c r="A10" s="94" t="s">
        <v>701</v>
      </c>
      <c r="B10" s="82">
        <f>'SEGUIMIENTO PDI '!S7</f>
        <v>50</v>
      </c>
      <c r="C10" s="81" t="s">
        <v>702</v>
      </c>
      <c r="D10" s="86">
        <v>0</v>
      </c>
      <c r="E10" s="81" t="s">
        <v>703</v>
      </c>
      <c r="F10" s="83">
        <v>0</v>
      </c>
      <c r="G10" s="78"/>
      <c r="H10" s="78"/>
      <c r="I10" s="81" t="s">
        <v>704</v>
      </c>
      <c r="J10" s="85">
        <f>'SEGUIMIENTO PDI '!S26</f>
        <v>0</v>
      </c>
      <c r="K10" s="81" t="s">
        <v>705</v>
      </c>
      <c r="L10" s="82">
        <f>'SEGUIMIENTO PDI '!S29</f>
        <v>40</v>
      </c>
      <c r="M10" s="91" t="s">
        <v>706</v>
      </c>
      <c r="N10" s="85">
        <f>'SEGUIMIENTO PDI '!S32</f>
        <v>75</v>
      </c>
      <c r="O10" s="94" t="s">
        <v>701</v>
      </c>
      <c r="P10" s="90">
        <v>650</v>
      </c>
      <c r="Q10" s="94" t="s">
        <v>702</v>
      </c>
      <c r="R10" s="90">
        <v>0</v>
      </c>
      <c r="S10" s="94" t="s">
        <v>703</v>
      </c>
      <c r="T10" s="90">
        <v>90</v>
      </c>
      <c r="U10" s="94" t="s">
        <v>724</v>
      </c>
      <c r="V10" s="92">
        <v>0</v>
      </c>
      <c r="W10" s="94" t="s">
        <v>704</v>
      </c>
      <c r="X10" s="90">
        <v>200</v>
      </c>
      <c r="Y10" s="4"/>
      <c r="Z10" s="4"/>
      <c r="AA10" s="4"/>
      <c r="AB10" s="4"/>
      <c r="AC10" s="4"/>
      <c r="AD10" s="4"/>
      <c r="AE10" s="94" t="s">
        <v>725</v>
      </c>
      <c r="AF10" s="90">
        <v>100</v>
      </c>
      <c r="AG10" s="88" t="s">
        <v>701</v>
      </c>
      <c r="AH10" s="100">
        <v>10</v>
      </c>
      <c r="AI10" s="88" t="s">
        <v>702</v>
      </c>
      <c r="AJ10" s="100">
        <v>100</v>
      </c>
      <c r="AK10" s="88" t="s">
        <v>703</v>
      </c>
      <c r="AL10" s="100">
        <v>0</v>
      </c>
      <c r="AM10" s="88" t="s">
        <v>724</v>
      </c>
      <c r="AN10" s="100">
        <v>100</v>
      </c>
      <c r="AO10" s="6"/>
      <c r="AP10" s="6"/>
      <c r="AQ10" s="88" t="s">
        <v>705</v>
      </c>
      <c r="AR10" s="100">
        <v>0</v>
      </c>
      <c r="AS10" s="6"/>
      <c r="AT10" s="6"/>
      <c r="AU10" s="88" t="s">
        <v>733</v>
      </c>
      <c r="AV10" s="100">
        <v>30</v>
      </c>
      <c r="AW10" s="94" t="s">
        <v>701</v>
      </c>
      <c r="AX10" s="105">
        <v>76</v>
      </c>
      <c r="AY10" s="4"/>
      <c r="AZ10" s="4"/>
      <c r="BA10" s="4"/>
      <c r="BB10" s="4"/>
      <c r="BC10" s="4"/>
      <c r="BD10" s="4"/>
      <c r="BE10" s="94" t="s">
        <v>704</v>
      </c>
      <c r="BF10" s="105">
        <v>16</v>
      </c>
      <c r="BG10" s="4"/>
      <c r="BH10" s="5"/>
      <c r="BI10" s="4"/>
      <c r="BJ10" s="4"/>
      <c r="BK10" s="94" t="s">
        <v>756</v>
      </c>
      <c r="BL10" s="100">
        <v>94</v>
      </c>
      <c r="BM10" s="94" t="s">
        <v>757</v>
      </c>
      <c r="BN10" s="100">
        <v>40</v>
      </c>
      <c r="BO10" s="94" t="s">
        <v>703</v>
      </c>
      <c r="BP10" s="100">
        <v>82</v>
      </c>
      <c r="BQ10" s="8"/>
      <c r="BR10" s="8"/>
      <c r="BS10" s="94" t="s">
        <v>704</v>
      </c>
      <c r="BT10" s="100">
        <v>60</v>
      </c>
      <c r="BU10" s="8"/>
      <c r="BV10" s="8"/>
      <c r="BW10" s="8"/>
      <c r="BX10" s="9"/>
    </row>
    <row r="11" spans="1:76" ht="15" customHeight="1" x14ac:dyDescent="0.25">
      <c r="A11" s="94" t="s">
        <v>707</v>
      </c>
      <c r="B11" s="82">
        <f>'SEGUIMIENTO PDI '!S8</f>
        <v>65</v>
      </c>
      <c r="C11" s="81" t="s">
        <v>708</v>
      </c>
      <c r="D11" s="86">
        <v>0</v>
      </c>
      <c r="E11" s="81" t="s">
        <v>709</v>
      </c>
      <c r="F11" s="87">
        <v>0</v>
      </c>
      <c r="G11" s="78"/>
      <c r="H11" s="78"/>
      <c r="I11" s="78"/>
      <c r="J11" s="78"/>
      <c r="K11" s="78"/>
      <c r="L11" s="78"/>
      <c r="M11" s="91" t="s">
        <v>710</v>
      </c>
      <c r="N11" s="85">
        <f>'SEGUIMIENTO PDI '!S33</f>
        <v>90</v>
      </c>
      <c r="O11" s="5"/>
      <c r="P11" s="5"/>
      <c r="Q11" s="94" t="s">
        <v>708</v>
      </c>
      <c r="R11" s="90">
        <v>0</v>
      </c>
      <c r="S11" s="94" t="s">
        <v>709</v>
      </c>
      <c r="T11" s="90">
        <v>650</v>
      </c>
      <c r="U11" s="94" t="s">
        <v>726</v>
      </c>
      <c r="V11" s="92">
        <v>0</v>
      </c>
      <c r="W11" s="4"/>
      <c r="X11" s="4"/>
      <c r="Y11" s="4"/>
      <c r="Z11" s="4"/>
      <c r="AA11" s="4"/>
      <c r="AB11" s="4"/>
      <c r="AC11" s="4"/>
      <c r="AD11" s="4"/>
      <c r="AE11" s="94" t="s">
        <v>727</v>
      </c>
      <c r="AF11" s="90">
        <v>28</v>
      </c>
      <c r="AG11" s="88" t="s">
        <v>707</v>
      </c>
      <c r="AH11" s="100">
        <v>18</v>
      </c>
      <c r="AI11" s="6"/>
      <c r="AJ11" s="6"/>
      <c r="AK11" s="88" t="s">
        <v>709</v>
      </c>
      <c r="AL11" s="100">
        <v>100</v>
      </c>
      <c r="AM11" s="88" t="s">
        <v>726</v>
      </c>
      <c r="AN11" s="100">
        <v>0</v>
      </c>
      <c r="AO11" s="6"/>
      <c r="AP11" s="6"/>
      <c r="AQ11" s="88" t="s">
        <v>734</v>
      </c>
      <c r="AR11" s="92">
        <v>0</v>
      </c>
      <c r="AS11" s="6"/>
      <c r="AT11" s="6"/>
      <c r="AU11" s="6"/>
      <c r="AV11" s="6"/>
      <c r="AW11" s="94" t="s">
        <v>707</v>
      </c>
      <c r="AX11" s="105">
        <v>10</v>
      </c>
      <c r="AY11" s="5"/>
      <c r="AZ11" s="5"/>
      <c r="BA11" s="5"/>
      <c r="BB11" s="5"/>
      <c r="BC11" s="5"/>
      <c r="BD11" s="5"/>
      <c r="BE11" s="5"/>
      <c r="BF11" s="5"/>
      <c r="BG11" s="5"/>
      <c r="BH11" s="5"/>
      <c r="BI11" s="4"/>
      <c r="BJ11" s="4"/>
      <c r="BK11" s="94" t="s">
        <v>758</v>
      </c>
      <c r="BL11" s="92">
        <v>0</v>
      </c>
      <c r="BM11" s="94" t="s">
        <v>759</v>
      </c>
      <c r="BN11" s="100">
        <v>5</v>
      </c>
      <c r="BO11" s="94" t="s">
        <v>735</v>
      </c>
      <c r="BP11" s="100">
        <v>100</v>
      </c>
      <c r="BQ11" s="8"/>
      <c r="BR11" s="8"/>
      <c r="BS11" s="94" t="s">
        <v>760</v>
      </c>
      <c r="BT11" s="100">
        <v>60</v>
      </c>
      <c r="BU11" s="4"/>
      <c r="BV11" s="4"/>
      <c r="BW11" s="4"/>
      <c r="BX11" s="5"/>
    </row>
    <row r="12" spans="1:76" ht="15" customHeight="1" x14ac:dyDescent="0.25">
      <c r="A12" s="94" t="s">
        <v>711</v>
      </c>
      <c r="B12" s="82">
        <f>'SEGUIMIENTO PDI '!S9</f>
        <v>70</v>
      </c>
      <c r="C12" s="81" t="s">
        <v>712</v>
      </c>
      <c r="D12" s="86">
        <v>0</v>
      </c>
      <c r="E12" s="81" t="s">
        <v>713</v>
      </c>
      <c r="F12" s="83">
        <v>0</v>
      </c>
      <c r="G12" s="78"/>
      <c r="H12" s="78"/>
      <c r="I12" s="78"/>
      <c r="J12" s="78"/>
      <c r="K12" s="78"/>
      <c r="L12" s="78"/>
      <c r="M12" s="78"/>
      <c r="N12" s="79"/>
      <c r="O12" s="5"/>
      <c r="P12" s="5"/>
      <c r="Q12" s="94" t="s">
        <v>712</v>
      </c>
      <c r="R12" s="90">
        <v>0</v>
      </c>
      <c r="S12" s="5"/>
      <c r="T12" s="5"/>
      <c r="U12" s="97" t="s">
        <v>774</v>
      </c>
      <c r="V12" s="90">
        <v>0</v>
      </c>
      <c r="W12" s="4"/>
      <c r="X12" s="4"/>
      <c r="Y12" s="4"/>
      <c r="Z12" s="4"/>
      <c r="AA12" s="4"/>
      <c r="AB12" s="4"/>
      <c r="AC12" s="4"/>
      <c r="AD12" s="4"/>
      <c r="AE12" s="94" t="s">
        <v>728</v>
      </c>
      <c r="AF12" s="90">
        <v>100</v>
      </c>
      <c r="AG12" s="88" t="s">
        <v>711</v>
      </c>
      <c r="AH12" s="92">
        <v>0</v>
      </c>
      <c r="AI12" s="6"/>
      <c r="AJ12" s="6"/>
      <c r="AK12" s="88" t="s">
        <v>713</v>
      </c>
      <c r="AL12" s="100">
        <v>67</v>
      </c>
      <c r="AM12" s="6"/>
      <c r="AN12" s="6"/>
      <c r="AO12" s="6"/>
      <c r="AP12" s="6"/>
      <c r="AQ12" s="6"/>
      <c r="AR12" s="6"/>
      <c r="AS12" s="6"/>
      <c r="AT12" s="6"/>
      <c r="AU12" s="6"/>
      <c r="AV12" s="6"/>
      <c r="AW12" s="94" t="s">
        <v>711</v>
      </c>
      <c r="AX12" s="105">
        <v>0</v>
      </c>
      <c r="AY12" s="5"/>
      <c r="AZ12" s="5"/>
      <c r="BA12" s="5"/>
      <c r="BB12" s="5"/>
      <c r="BC12" s="5"/>
      <c r="BD12" s="5"/>
      <c r="BE12" s="5"/>
      <c r="BF12" s="5"/>
      <c r="BG12" s="5"/>
      <c r="BH12" s="5"/>
      <c r="BI12" s="4"/>
      <c r="BJ12" s="4"/>
      <c r="BK12" s="94" t="s">
        <v>761</v>
      </c>
      <c r="BL12" s="100">
        <v>0</v>
      </c>
      <c r="BM12" s="94" t="s">
        <v>762</v>
      </c>
      <c r="BN12" s="100">
        <v>0</v>
      </c>
      <c r="BO12" s="94" t="s">
        <v>736</v>
      </c>
      <c r="BP12" s="100">
        <v>75</v>
      </c>
      <c r="BQ12" s="8"/>
      <c r="BR12" s="8"/>
      <c r="BS12" s="94" t="s">
        <v>763</v>
      </c>
      <c r="BT12" s="100">
        <v>100</v>
      </c>
      <c r="BU12" s="4"/>
      <c r="BV12" s="4"/>
      <c r="BW12" s="4"/>
      <c r="BX12" s="5"/>
    </row>
    <row r="13" spans="1:76" ht="15" customHeight="1" x14ac:dyDescent="0.25">
      <c r="A13" s="94" t="s">
        <v>714</v>
      </c>
      <c r="B13" s="82">
        <f>'SEGUIMIENTO PDI '!S10</f>
        <v>70</v>
      </c>
      <c r="C13" s="81" t="s">
        <v>715</v>
      </c>
      <c r="D13" s="86">
        <v>0</v>
      </c>
      <c r="E13" s="78"/>
      <c r="F13" s="78"/>
      <c r="G13" s="78"/>
      <c r="H13" s="78"/>
      <c r="I13" s="78"/>
      <c r="J13" s="78"/>
      <c r="K13" s="78"/>
      <c r="L13" s="78"/>
      <c r="M13" s="78"/>
      <c r="N13" s="79"/>
      <c r="O13" s="5"/>
      <c r="P13" s="5"/>
      <c r="Q13" s="94" t="s">
        <v>715</v>
      </c>
      <c r="R13" s="90">
        <v>585</v>
      </c>
      <c r="S13" s="5"/>
      <c r="T13" s="5"/>
      <c r="U13" s="5"/>
      <c r="V13" s="5"/>
      <c r="W13" s="4"/>
      <c r="X13" s="4"/>
      <c r="Y13" s="4"/>
      <c r="Z13" s="4"/>
      <c r="AA13" s="4"/>
      <c r="AB13" s="4"/>
      <c r="AC13" s="4"/>
      <c r="AD13" s="4"/>
      <c r="AE13" s="94" t="s">
        <v>729</v>
      </c>
      <c r="AF13" s="90">
        <v>75</v>
      </c>
      <c r="AG13" s="88" t="s">
        <v>714</v>
      </c>
      <c r="AH13" s="100">
        <v>0</v>
      </c>
      <c r="AI13" s="6"/>
      <c r="AJ13" s="6"/>
      <c r="AK13" s="88" t="s">
        <v>735</v>
      </c>
      <c r="AL13" s="100">
        <v>80</v>
      </c>
      <c r="AM13" s="6"/>
      <c r="AN13" s="6"/>
      <c r="AO13" s="6"/>
      <c r="AP13" s="6"/>
      <c r="AQ13" s="6"/>
      <c r="AR13" s="6"/>
      <c r="AS13" s="6"/>
      <c r="AT13" s="6"/>
      <c r="AU13" s="6"/>
      <c r="AV13" s="6"/>
      <c r="AW13" s="94" t="s">
        <v>714</v>
      </c>
      <c r="AX13" s="105">
        <v>12</v>
      </c>
      <c r="AY13" s="5"/>
      <c r="AZ13" s="5"/>
      <c r="BA13" s="5"/>
      <c r="BB13" s="5"/>
      <c r="BC13" s="5"/>
      <c r="BD13" s="5"/>
      <c r="BE13" s="5"/>
      <c r="BF13" s="5"/>
      <c r="BG13" s="5"/>
      <c r="BH13" s="5"/>
      <c r="BI13" s="4"/>
      <c r="BJ13" s="4"/>
      <c r="BK13" s="94" t="s">
        <v>764</v>
      </c>
      <c r="BL13" s="100">
        <v>0</v>
      </c>
      <c r="BM13" s="94" t="s">
        <v>765</v>
      </c>
      <c r="BN13" s="100">
        <v>100</v>
      </c>
      <c r="BO13" s="8"/>
      <c r="BP13" s="10"/>
      <c r="BQ13" s="4"/>
      <c r="BR13" s="4"/>
      <c r="BS13" s="4"/>
      <c r="BT13" s="4"/>
      <c r="BU13" s="4"/>
      <c r="BV13" s="4"/>
      <c r="BW13" s="4"/>
      <c r="BX13" s="5"/>
    </row>
    <row r="14" spans="1:76" ht="15"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6"/>
      <c r="AH14" s="6"/>
      <c r="AI14" s="6"/>
      <c r="AJ14" s="6"/>
      <c r="AK14" s="88" t="s">
        <v>736</v>
      </c>
      <c r="AL14" s="100">
        <v>39</v>
      </c>
      <c r="AM14" s="6"/>
      <c r="AN14" s="6"/>
      <c r="AO14" s="6"/>
      <c r="AP14" s="6"/>
      <c r="AQ14" s="6"/>
      <c r="AR14" s="6"/>
      <c r="AS14" s="6"/>
      <c r="AT14" s="6"/>
      <c r="AU14" s="6"/>
      <c r="AV14" s="6"/>
      <c r="AW14" s="94" t="s">
        <v>744</v>
      </c>
      <c r="AX14" s="105">
        <v>155</v>
      </c>
      <c r="AY14" s="5"/>
      <c r="AZ14" s="5"/>
      <c r="BA14" s="5"/>
      <c r="BB14" s="5"/>
      <c r="BC14" s="5"/>
      <c r="BD14" s="5"/>
      <c r="BE14" s="5"/>
      <c r="BF14" s="5"/>
      <c r="BG14" s="5"/>
      <c r="BH14" s="5"/>
      <c r="BI14" s="4"/>
      <c r="BJ14" s="4"/>
      <c r="BK14" s="8"/>
      <c r="BL14" s="11"/>
      <c r="BM14" s="94" t="s">
        <v>766</v>
      </c>
      <c r="BN14" s="100">
        <v>30</v>
      </c>
      <c r="BO14" s="8"/>
      <c r="BP14" s="10"/>
      <c r="BQ14" s="4"/>
      <c r="BR14" s="4"/>
      <c r="BS14" s="4"/>
      <c r="BT14" s="4"/>
      <c r="BU14" s="4"/>
      <c r="BV14" s="4"/>
      <c r="BW14" s="4"/>
      <c r="BX14" s="5"/>
    </row>
    <row r="15" spans="1:76" ht="15" customHeight="1" x14ac:dyDescent="0.2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6"/>
      <c r="AH15" s="6"/>
      <c r="AI15" s="6"/>
      <c r="AJ15" s="6"/>
      <c r="AK15" s="88" t="s">
        <v>737</v>
      </c>
      <c r="AL15" s="100">
        <v>211</v>
      </c>
      <c r="AM15" s="6"/>
      <c r="AN15" s="6"/>
      <c r="AO15" s="6"/>
      <c r="AP15" s="6"/>
      <c r="AQ15" s="6"/>
      <c r="AR15" s="6"/>
      <c r="AS15" s="6"/>
      <c r="AT15" s="6"/>
      <c r="AU15" s="6"/>
      <c r="AV15" s="6"/>
      <c r="AW15" s="94" t="s">
        <v>745</v>
      </c>
      <c r="AX15" s="105">
        <v>100</v>
      </c>
      <c r="AY15" s="5"/>
      <c r="AZ15" s="5"/>
      <c r="BA15" s="5"/>
      <c r="BB15" s="5"/>
      <c r="BC15" s="5"/>
      <c r="BD15" s="5"/>
      <c r="BE15" s="5"/>
      <c r="BF15" s="5"/>
      <c r="BG15" s="5"/>
      <c r="BH15" s="5"/>
      <c r="BI15" s="4"/>
      <c r="BJ15" s="4"/>
      <c r="BK15" s="8"/>
      <c r="BL15" s="8"/>
      <c r="BM15" s="94" t="s">
        <v>767</v>
      </c>
      <c r="BN15" s="100">
        <v>58</v>
      </c>
      <c r="BO15" s="8"/>
      <c r="BP15" s="10"/>
      <c r="BQ15" s="4"/>
      <c r="BR15" s="4"/>
      <c r="BS15" s="4"/>
      <c r="BT15" s="4"/>
      <c r="BU15" s="4"/>
      <c r="BV15" s="4"/>
      <c r="BW15" s="4"/>
      <c r="BX15" s="5"/>
    </row>
    <row r="16" spans="1:76" ht="15" customHeight="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6"/>
      <c r="AH16" s="6"/>
      <c r="AI16" s="6"/>
      <c r="AJ16" s="6"/>
      <c r="AK16" s="88" t="s">
        <v>738</v>
      </c>
      <c r="AL16" s="100">
        <v>74</v>
      </c>
      <c r="AM16" s="6"/>
      <c r="AN16" s="6"/>
      <c r="AO16" s="6"/>
      <c r="AP16" s="6"/>
      <c r="AQ16" s="6"/>
      <c r="AR16" s="6"/>
      <c r="AS16" s="6"/>
      <c r="AT16" s="6"/>
      <c r="AU16" s="6"/>
      <c r="AV16" s="6"/>
      <c r="AW16" s="5"/>
      <c r="AX16" s="5">
        <v>0</v>
      </c>
      <c r="AY16" s="5"/>
      <c r="AZ16" s="5"/>
      <c r="BA16" s="5"/>
      <c r="BB16" s="5"/>
      <c r="BC16" s="5"/>
      <c r="BD16" s="5"/>
      <c r="BE16" s="5"/>
      <c r="BF16" s="5"/>
      <c r="BG16" s="5"/>
      <c r="BH16" s="5"/>
      <c r="BI16" s="4"/>
      <c r="BJ16" s="4"/>
      <c r="BK16" s="8"/>
      <c r="BL16" s="8"/>
      <c r="BM16" s="94" t="s">
        <v>768</v>
      </c>
      <c r="BN16" s="100">
        <v>9</v>
      </c>
      <c r="BO16" s="4"/>
      <c r="BP16" s="4"/>
      <c r="BQ16" s="4"/>
      <c r="BR16" s="4"/>
      <c r="BS16" s="4"/>
      <c r="BT16" s="4"/>
      <c r="BU16" s="4"/>
      <c r="BV16" s="4"/>
      <c r="BW16" s="4"/>
      <c r="BX16" s="5"/>
    </row>
    <row r="17" spans="1:76" ht="15" customHeight="1"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6"/>
      <c r="AH17" s="6"/>
      <c r="AI17" s="6"/>
      <c r="AJ17" s="6"/>
      <c r="AK17" s="88" t="s">
        <v>739</v>
      </c>
      <c r="AL17" s="92">
        <v>0</v>
      </c>
      <c r="AM17" s="6"/>
      <c r="AN17" s="6"/>
      <c r="AO17" s="6"/>
      <c r="AP17" s="6"/>
      <c r="AQ17" s="6"/>
      <c r="AR17" s="6"/>
      <c r="AS17" s="6"/>
      <c r="AT17" s="6"/>
      <c r="AU17" s="7"/>
      <c r="AV17" s="6"/>
      <c r="AW17" s="5"/>
      <c r="AX17" s="5"/>
      <c r="AY17" s="5"/>
      <c r="AZ17" s="5"/>
      <c r="BA17" s="5"/>
      <c r="BB17" s="5"/>
      <c r="BC17" s="5"/>
      <c r="BD17" s="5"/>
      <c r="BE17" s="5"/>
      <c r="BF17" s="5"/>
      <c r="BG17" s="5"/>
      <c r="BH17" s="5"/>
      <c r="BI17" s="4"/>
      <c r="BJ17" s="4"/>
      <c r="BK17" s="8"/>
      <c r="BL17" s="8"/>
      <c r="BM17" s="94" t="s">
        <v>769</v>
      </c>
      <c r="BN17" s="100">
        <v>100</v>
      </c>
      <c r="BO17" s="4"/>
      <c r="BP17" s="4"/>
      <c r="BQ17" s="4"/>
      <c r="BR17" s="4"/>
      <c r="BS17" s="4"/>
      <c r="BT17" s="4"/>
      <c r="BU17" s="4"/>
      <c r="BV17" s="4"/>
      <c r="BW17" s="4"/>
      <c r="BX17" s="5"/>
    </row>
    <row r="18" spans="1:76" ht="15"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6"/>
      <c r="AH18" s="6"/>
      <c r="AI18" s="6"/>
      <c r="AJ18" s="6"/>
      <c r="AK18" s="88" t="s">
        <v>740</v>
      </c>
      <c r="AL18" s="100">
        <v>0</v>
      </c>
      <c r="AM18" s="6"/>
      <c r="AN18" s="6"/>
      <c r="AO18" s="6"/>
      <c r="AP18" s="6"/>
      <c r="AQ18" s="6"/>
      <c r="AR18" s="6"/>
      <c r="AS18" s="6"/>
      <c r="AT18" s="6"/>
      <c r="AU18" s="6"/>
      <c r="AV18" s="6"/>
      <c r="AW18" s="5"/>
      <c r="AX18" s="5"/>
      <c r="AY18" s="5"/>
      <c r="AZ18" s="5"/>
      <c r="BA18" s="5"/>
      <c r="BB18" s="5"/>
      <c r="BC18" s="5"/>
      <c r="BD18" s="5"/>
      <c r="BE18" s="5"/>
      <c r="BF18" s="5"/>
      <c r="BG18" s="5"/>
      <c r="BH18" s="5"/>
      <c r="BI18" s="4"/>
      <c r="BJ18" s="4"/>
      <c r="BK18" s="8"/>
      <c r="BL18" s="8"/>
      <c r="BM18" s="94" t="s">
        <v>770</v>
      </c>
      <c r="BN18" s="100">
        <v>74</v>
      </c>
      <c r="BO18" s="4"/>
      <c r="BP18" s="4"/>
      <c r="BQ18" s="4"/>
      <c r="BR18" s="4"/>
      <c r="BS18" s="4"/>
      <c r="BT18" s="4"/>
      <c r="BU18" s="4"/>
      <c r="BV18" s="4"/>
      <c r="BW18" s="4"/>
      <c r="BX18" s="5"/>
    </row>
    <row r="19" spans="1:76" ht="1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6"/>
      <c r="AH19" s="6"/>
      <c r="AI19" s="6"/>
      <c r="AJ19" s="6"/>
      <c r="AK19" s="88" t="s">
        <v>741</v>
      </c>
      <c r="AL19" s="100">
        <v>0</v>
      </c>
      <c r="AM19" s="6"/>
      <c r="AN19" s="6"/>
      <c r="AO19" s="6"/>
      <c r="AP19" s="6"/>
      <c r="AQ19" s="6"/>
      <c r="AR19" s="6"/>
      <c r="AS19" s="6"/>
      <c r="AT19" s="6"/>
      <c r="AU19" s="6"/>
      <c r="AV19" s="6"/>
      <c r="AW19" s="5"/>
      <c r="AX19" s="5"/>
      <c r="AY19" s="5"/>
      <c r="AZ19" s="5"/>
      <c r="BA19" s="5"/>
      <c r="BB19" s="5"/>
      <c r="BC19" s="5"/>
      <c r="BD19" s="5"/>
      <c r="BE19" s="5"/>
      <c r="BF19" s="5"/>
      <c r="BG19" s="5"/>
      <c r="BH19" s="5"/>
      <c r="BI19" s="4"/>
      <c r="BJ19" s="4"/>
      <c r="BK19" s="8"/>
      <c r="BL19" s="8"/>
      <c r="BM19" s="94" t="s">
        <v>771</v>
      </c>
      <c r="BN19" s="100">
        <v>0</v>
      </c>
      <c r="BO19" s="4"/>
      <c r="BP19" s="4"/>
      <c r="BQ19" s="4"/>
      <c r="BR19" s="4"/>
      <c r="BS19" s="4"/>
      <c r="BT19" s="4"/>
      <c r="BU19" s="4"/>
      <c r="BV19" s="4"/>
      <c r="BW19" s="4"/>
      <c r="BX19" s="5"/>
    </row>
    <row r="20" spans="1:76" ht="1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4"/>
      <c r="BJ20" s="4"/>
      <c r="BK20" s="8"/>
      <c r="BL20" s="8"/>
      <c r="BM20" s="94" t="s">
        <v>772</v>
      </c>
      <c r="BN20" s="100">
        <v>35</v>
      </c>
      <c r="BO20" s="4"/>
      <c r="BP20" s="4"/>
      <c r="BQ20" s="4"/>
      <c r="BR20" s="4"/>
      <c r="BS20" s="4"/>
      <c r="BT20" s="4"/>
      <c r="BU20" s="4"/>
      <c r="BV20" s="8"/>
      <c r="BW20" s="4"/>
      <c r="BX20" s="5"/>
    </row>
    <row r="21" spans="1:76" x14ac:dyDescent="0.25">
      <c r="BM21" s="94" t="s">
        <v>781</v>
      </c>
      <c r="BN21" s="100">
        <v>0</v>
      </c>
    </row>
    <row r="24" spans="1:76" ht="15.75" customHeight="1" x14ac:dyDescent="0.25">
      <c r="B24" s="103" t="s">
        <v>684</v>
      </c>
      <c r="C24" s="103">
        <v>40</v>
      </c>
      <c r="D24" s="12">
        <v>65</v>
      </c>
      <c r="E24" s="12"/>
      <c r="F24" s="12"/>
      <c r="G24" s="12"/>
      <c r="H24" s="12"/>
      <c r="I24" s="12"/>
      <c r="J24" s="12"/>
      <c r="K24" s="12"/>
      <c r="L24" s="12"/>
      <c r="M24" s="12"/>
      <c r="N24" s="12"/>
      <c r="O24" s="12"/>
    </row>
    <row r="25" spans="1:76" ht="15.75" customHeight="1" x14ac:dyDescent="0.25">
      <c r="B25" s="104" t="s">
        <v>716</v>
      </c>
      <c r="C25" s="104">
        <v>64</v>
      </c>
      <c r="D25">
        <v>67</v>
      </c>
    </row>
    <row r="26" spans="1:76" ht="15.75" customHeight="1" x14ac:dyDescent="0.25">
      <c r="B26" s="104" t="s">
        <v>730</v>
      </c>
      <c r="C26" s="104">
        <v>40</v>
      </c>
      <c r="D26">
        <v>43</v>
      </c>
    </row>
    <row r="27" spans="1:76" ht="15.75" customHeight="1" x14ac:dyDescent="0.25">
      <c r="B27" s="104" t="s">
        <v>742</v>
      </c>
      <c r="C27" s="104">
        <v>53</v>
      </c>
      <c r="D27">
        <v>56</v>
      </c>
    </row>
    <row r="28" spans="1:76" ht="15.75" customHeight="1" x14ac:dyDescent="0.25">
      <c r="B28" s="104" t="s">
        <v>746</v>
      </c>
      <c r="C28" s="104">
        <v>38</v>
      </c>
      <c r="D28">
        <v>57</v>
      </c>
    </row>
    <row r="43" spans="20:20" x14ac:dyDescent="0.25">
      <c r="T43" s="274" t="s">
        <v>795</v>
      </c>
    </row>
  </sheetData>
  <mergeCells count="51">
    <mergeCell ref="A2:BX2"/>
    <mergeCell ref="A3:BX3"/>
    <mergeCell ref="A4:BX4"/>
    <mergeCell ref="A5:N5"/>
    <mergeCell ref="O5:AF5"/>
    <mergeCell ref="AG5:AV5"/>
    <mergeCell ref="AW5:BH5"/>
    <mergeCell ref="BI5:BX5"/>
    <mergeCell ref="A6:N6"/>
    <mergeCell ref="O6:AF6"/>
    <mergeCell ref="AG6:AV6"/>
    <mergeCell ref="AW6:BH6"/>
    <mergeCell ref="BI6:BX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S7:BT7"/>
    <mergeCell ref="BU7:BV7"/>
    <mergeCell ref="BW7:BX7"/>
    <mergeCell ref="BI7:BJ7"/>
    <mergeCell ref="BK7:BL7"/>
    <mergeCell ref="BM7:BN7"/>
    <mergeCell ref="BO7:BP7"/>
    <mergeCell ref="BQ7:BR7"/>
  </mergeCells>
  <conditionalFormatting sqref="B8:B13">
    <cfRule type="cellIs" dxfId="144" priority="153" operator="greaterThan">
      <formula>74</formula>
    </cfRule>
    <cfRule type="cellIs" dxfId="143" priority="154" operator="between">
      <formula>56</formula>
      <formula>74</formula>
    </cfRule>
    <cfRule type="cellIs" dxfId="142" priority="155" operator="between">
      <formula>25</formula>
      <formula>56</formula>
    </cfRule>
    <cfRule type="cellIs" dxfId="141" priority="156" operator="lessThan">
      <formula>25</formula>
    </cfRule>
  </conditionalFormatting>
  <conditionalFormatting sqref="F8:F9">
    <cfRule type="cellIs" dxfId="140" priority="144" operator="greaterThan">
      <formula>74</formula>
    </cfRule>
  </conditionalFormatting>
  <conditionalFormatting sqref="H8:H9">
    <cfRule type="cellIs" dxfId="139" priority="145" operator="greaterThan">
      <formula>74</formula>
    </cfRule>
  </conditionalFormatting>
  <conditionalFormatting sqref="L8:L10">
    <cfRule type="cellIs" dxfId="138" priority="141" operator="between">
      <formula>56</formula>
      <formula>74</formula>
    </cfRule>
    <cfRule type="cellIs" dxfId="137" priority="142" operator="between">
      <formula>25</formula>
      <formula>56</formula>
    </cfRule>
    <cfRule type="cellIs" dxfId="136" priority="143" operator="lessThan">
      <formula>25</formula>
    </cfRule>
  </conditionalFormatting>
  <conditionalFormatting sqref="N8:N11">
    <cfRule type="cellIs" dxfId="135" priority="137" operator="greaterThan">
      <formula>74</formula>
    </cfRule>
    <cfRule type="cellIs" dxfId="134" priority="138" operator="between">
      <formula>56</formula>
      <formula>74</formula>
    </cfRule>
    <cfRule type="cellIs" dxfId="133" priority="139" operator="between">
      <formula>25</formula>
      <formula>56</formula>
    </cfRule>
    <cfRule type="cellIs" dxfId="132" priority="140" operator="lessThan">
      <formula>25</formula>
    </cfRule>
  </conditionalFormatting>
  <conditionalFormatting sqref="J8:J10">
    <cfRule type="cellIs" dxfId="131" priority="133" operator="greaterThan">
      <formula>74</formula>
    </cfRule>
    <cfRule type="cellIs" dxfId="130" priority="134" operator="between">
      <formula>56</formula>
      <formula>74</formula>
    </cfRule>
    <cfRule type="cellIs" dxfId="129" priority="135" operator="between">
      <formula>25</formula>
      <formula>56</formula>
    </cfRule>
    <cfRule type="cellIs" dxfId="128" priority="136" operator="lessThan">
      <formula>25</formula>
    </cfRule>
  </conditionalFormatting>
  <conditionalFormatting sqref="R8:R13">
    <cfRule type="cellIs" dxfId="127" priority="125" operator="greaterThan">
      <formula>74</formula>
    </cfRule>
    <cfRule type="cellIs" dxfId="126" priority="126" operator="between">
      <formula>56</formula>
      <formula>74</formula>
    </cfRule>
    <cfRule type="cellIs" dxfId="125" priority="127" operator="between">
      <formula>25</formula>
      <formula>56</formula>
    </cfRule>
    <cfRule type="cellIs" dxfId="124" priority="128" operator="lessThan">
      <formula>25</formula>
    </cfRule>
  </conditionalFormatting>
  <conditionalFormatting sqref="T8:T11">
    <cfRule type="cellIs" dxfId="123" priority="121" operator="greaterThan">
      <formula>74</formula>
    </cfRule>
    <cfRule type="cellIs" dxfId="122" priority="122" operator="between">
      <formula>56</formula>
      <formula>74</formula>
    </cfRule>
    <cfRule type="cellIs" dxfId="121" priority="123" operator="between">
      <formula>25</formula>
      <formula>56</formula>
    </cfRule>
    <cfRule type="cellIs" dxfId="120" priority="124" operator="lessThan">
      <formula>25</formula>
    </cfRule>
  </conditionalFormatting>
  <conditionalFormatting sqref="V8:V9">
    <cfRule type="cellIs" dxfId="119" priority="117" operator="greaterThan">
      <formula>74</formula>
    </cfRule>
    <cfRule type="cellIs" dxfId="118" priority="118" operator="between">
      <formula>56</formula>
      <formula>74</formula>
    </cfRule>
    <cfRule type="cellIs" dxfId="117" priority="119" operator="between">
      <formula>25</formula>
      <formula>56</formula>
    </cfRule>
    <cfRule type="cellIs" dxfId="116" priority="120" operator="lessThan">
      <formula>25</formula>
    </cfRule>
  </conditionalFormatting>
  <conditionalFormatting sqref="X8:X10">
    <cfRule type="cellIs" dxfId="115" priority="113" operator="greaterThan">
      <formula>74</formula>
    </cfRule>
    <cfRule type="cellIs" dxfId="114" priority="114" operator="between">
      <formula>56</formula>
      <formula>74</formula>
    </cfRule>
    <cfRule type="cellIs" dxfId="113" priority="115" operator="between">
      <formula>25</formula>
      <formula>56</formula>
    </cfRule>
    <cfRule type="cellIs" dxfId="112" priority="116" operator="lessThan">
      <formula>25</formula>
    </cfRule>
  </conditionalFormatting>
  <conditionalFormatting sqref="Z8:Z9">
    <cfRule type="cellIs" dxfId="111" priority="109" operator="greaterThan">
      <formula>74</formula>
    </cfRule>
    <cfRule type="cellIs" dxfId="110" priority="110" operator="between">
      <formula>56</formula>
      <formula>74</formula>
    </cfRule>
    <cfRule type="cellIs" dxfId="109" priority="111" operator="between">
      <formula>25</formula>
      <formula>56</formula>
    </cfRule>
    <cfRule type="cellIs" dxfId="108" priority="112" operator="lessThan">
      <formula>25</formula>
    </cfRule>
  </conditionalFormatting>
  <conditionalFormatting sqref="AB8:AB9">
    <cfRule type="cellIs" dxfId="107" priority="105" operator="greaterThan">
      <formula>74</formula>
    </cfRule>
    <cfRule type="cellIs" dxfId="106" priority="106" operator="between">
      <formula>56</formula>
      <formula>74</formula>
    </cfRule>
    <cfRule type="cellIs" dxfId="105" priority="107" operator="between">
      <formula>25</formula>
      <formula>56</formula>
    </cfRule>
    <cfRule type="cellIs" dxfId="104" priority="108" operator="lessThan">
      <formula>25</formula>
    </cfRule>
  </conditionalFormatting>
  <conditionalFormatting sqref="AD8">
    <cfRule type="cellIs" dxfId="103" priority="101" operator="greaterThan">
      <formula>74</formula>
    </cfRule>
    <cfRule type="cellIs" dxfId="102" priority="102" operator="between">
      <formula>56</formula>
      <formula>74</formula>
    </cfRule>
    <cfRule type="cellIs" dxfId="101" priority="103" operator="between">
      <formula>25</formula>
      <formula>56</formula>
    </cfRule>
    <cfRule type="cellIs" dxfId="100" priority="104" operator="lessThan">
      <formula>25</formula>
    </cfRule>
  </conditionalFormatting>
  <conditionalFormatting sqref="AF8:AF13">
    <cfRule type="cellIs" dxfId="99" priority="97" operator="greaterThan">
      <formula>74</formula>
    </cfRule>
    <cfRule type="cellIs" dxfId="98" priority="98" operator="between">
      <formula>56</formula>
      <formula>74</formula>
    </cfRule>
    <cfRule type="cellIs" dxfId="97" priority="99" operator="between">
      <formula>25</formula>
      <formula>56</formula>
    </cfRule>
    <cfRule type="cellIs" dxfId="96" priority="100" operator="lessThan">
      <formula>25</formula>
    </cfRule>
  </conditionalFormatting>
  <conditionalFormatting sqref="V12">
    <cfRule type="cellIs" dxfId="95" priority="93" operator="greaterThan">
      <formula>74</formula>
    </cfRule>
    <cfRule type="cellIs" dxfId="94" priority="94" operator="between">
      <formula>56</formula>
      <formula>74</formula>
    </cfRule>
    <cfRule type="cellIs" dxfId="93" priority="95" operator="between">
      <formula>25</formula>
      <formula>56</formula>
    </cfRule>
    <cfRule type="cellIs" dxfId="92" priority="96" operator="lessThan">
      <formula>25</formula>
    </cfRule>
  </conditionalFormatting>
  <conditionalFormatting sqref="P8:P10">
    <cfRule type="cellIs" dxfId="91" priority="89" operator="greaterThan">
      <formula>74</formula>
    </cfRule>
    <cfRule type="cellIs" dxfId="90" priority="90" operator="between">
      <formula>56</formula>
      <formula>74</formula>
    </cfRule>
    <cfRule type="cellIs" dxfId="89" priority="91" operator="between">
      <formula>25</formula>
      <formula>56</formula>
    </cfRule>
    <cfRule type="cellIs" dxfId="88" priority="92" operator="lessThan">
      <formula>25</formula>
    </cfRule>
  </conditionalFormatting>
  <conditionalFormatting sqref="AH8:AH11 AH13">
    <cfRule type="cellIs" dxfId="87" priority="85" operator="greaterThan">
      <formula>74</formula>
    </cfRule>
    <cfRule type="cellIs" dxfId="86" priority="86" operator="between">
      <formula>56</formula>
      <formula>74</formula>
    </cfRule>
    <cfRule type="cellIs" dxfId="85" priority="87" operator="between">
      <formula>25</formula>
      <formula>56</formula>
    </cfRule>
    <cfRule type="cellIs" dxfId="84" priority="88" operator="lessThan">
      <formula>25</formula>
    </cfRule>
  </conditionalFormatting>
  <conditionalFormatting sqref="AJ8:AJ10">
    <cfRule type="cellIs" dxfId="83" priority="81" operator="greaterThan">
      <formula>74</formula>
    </cfRule>
    <cfRule type="cellIs" dxfId="82" priority="82" operator="between">
      <formula>56</formula>
      <formula>74</formula>
    </cfRule>
    <cfRule type="cellIs" dxfId="81" priority="83" operator="between">
      <formula>25</formula>
      <formula>56</formula>
    </cfRule>
    <cfRule type="cellIs" dxfId="80" priority="84" operator="lessThan">
      <formula>25</formula>
    </cfRule>
  </conditionalFormatting>
  <conditionalFormatting sqref="AL9:AL16 AL18:AL19">
    <cfRule type="cellIs" dxfId="79" priority="77" operator="greaterThan">
      <formula>74</formula>
    </cfRule>
    <cfRule type="cellIs" dxfId="78" priority="78" operator="between">
      <formula>56</formula>
      <formula>74</formula>
    </cfRule>
    <cfRule type="cellIs" dxfId="77" priority="79" operator="between">
      <formula>25</formula>
      <formula>56</formula>
    </cfRule>
    <cfRule type="cellIs" dxfId="76" priority="80" operator="lessThan">
      <formula>25</formula>
    </cfRule>
  </conditionalFormatting>
  <conditionalFormatting sqref="AN9:AN11">
    <cfRule type="cellIs" dxfId="75" priority="73" operator="greaterThan">
      <formula>74</formula>
    </cfRule>
    <cfRule type="cellIs" dxfId="74" priority="74" operator="between">
      <formula>56</formula>
      <formula>74</formula>
    </cfRule>
    <cfRule type="cellIs" dxfId="73" priority="75" operator="between">
      <formula>25</formula>
      <formula>56</formula>
    </cfRule>
    <cfRule type="cellIs" dxfId="72" priority="76" operator="lessThan">
      <formula>25</formula>
    </cfRule>
  </conditionalFormatting>
  <conditionalFormatting sqref="AP8:AP9">
    <cfRule type="cellIs" dxfId="71" priority="69" operator="greaterThan">
      <formula>74</formula>
    </cfRule>
    <cfRule type="cellIs" dxfId="70" priority="70" operator="between">
      <formula>56</formula>
      <formula>74</formula>
    </cfRule>
    <cfRule type="cellIs" dxfId="69" priority="71" operator="between">
      <formula>25</formula>
      <formula>56</formula>
    </cfRule>
    <cfRule type="cellIs" dxfId="68" priority="72" operator="lessThan">
      <formula>25</formula>
    </cfRule>
  </conditionalFormatting>
  <conditionalFormatting sqref="AR8:AR10">
    <cfRule type="cellIs" dxfId="67" priority="65" operator="greaterThan">
      <formula>74</formula>
    </cfRule>
    <cfRule type="cellIs" dxfId="66" priority="66" operator="between">
      <formula>56</formula>
      <formula>74</formula>
    </cfRule>
    <cfRule type="cellIs" dxfId="65" priority="67" operator="between">
      <formula>25</formula>
      <formula>56</formula>
    </cfRule>
    <cfRule type="cellIs" dxfId="64" priority="68" operator="lessThan">
      <formula>25</formula>
    </cfRule>
  </conditionalFormatting>
  <conditionalFormatting sqref="AT8">
    <cfRule type="cellIs" dxfId="63" priority="61" operator="greaterThan">
      <formula>74</formula>
    </cfRule>
    <cfRule type="cellIs" dxfId="62" priority="62" operator="between">
      <formula>56</formula>
      <formula>74</formula>
    </cfRule>
    <cfRule type="cellIs" dxfId="61" priority="63" operator="between">
      <formula>25</formula>
      <formula>56</formula>
    </cfRule>
    <cfRule type="cellIs" dxfId="60" priority="64" operator="lessThan">
      <formula>25</formula>
    </cfRule>
  </conditionalFormatting>
  <conditionalFormatting sqref="AV8:AV10">
    <cfRule type="cellIs" dxfId="59" priority="57" operator="greaterThan">
      <formula>74</formula>
    </cfRule>
    <cfRule type="cellIs" dxfId="58" priority="58" operator="between">
      <formula>56</formula>
      <formula>74</formula>
    </cfRule>
    <cfRule type="cellIs" dxfId="57" priority="59" operator="between">
      <formula>25</formula>
      <formula>56</formula>
    </cfRule>
    <cfRule type="cellIs" dxfId="56" priority="60" operator="lessThan">
      <formula>25</formula>
    </cfRule>
  </conditionalFormatting>
  <conditionalFormatting sqref="BJ8:BJ9">
    <cfRule type="cellIs" dxfId="55" priority="53" operator="greaterThan">
      <formula>74</formula>
    </cfRule>
    <cfRule type="cellIs" dxfId="54" priority="54" operator="between">
      <formula>56</formula>
      <formula>74</formula>
    </cfRule>
    <cfRule type="cellIs" dxfId="53" priority="55" operator="between">
      <formula>25</formula>
      <formula>56</formula>
    </cfRule>
    <cfRule type="cellIs" dxfId="52" priority="56" operator="lessThan">
      <formula>25</formula>
    </cfRule>
  </conditionalFormatting>
  <conditionalFormatting sqref="BL9:BL10 BL12:BL13">
    <cfRule type="cellIs" dxfId="51" priority="49" operator="greaterThan">
      <formula>74</formula>
    </cfRule>
    <cfRule type="cellIs" dxfId="50" priority="50" operator="between">
      <formula>56</formula>
      <formula>74</formula>
    </cfRule>
    <cfRule type="cellIs" dxfId="49" priority="51" operator="between">
      <formula>25</formula>
      <formula>56</formula>
    </cfRule>
    <cfRule type="cellIs" dxfId="48" priority="52" operator="lessThan">
      <formula>25</formula>
    </cfRule>
  </conditionalFormatting>
  <conditionalFormatting sqref="BN8:BN21">
    <cfRule type="cellIs" dxfId="47" priority="45" operator="greaterThan">
      <formula>74</formula>
    </cfRule>
    <cfRule type="cellIs" dxfId="46" priority="46" operator="between">
      <formula>56</formula>
      <formula>74</formula>
    </cfRule>
    <cfRule type="cellIs" dxfId="45" priority="47" operator="between">
      <formula>25</formula>
      <formula>56</formula>
    </cfRule>
    <cfRule type="cellIs" dxfId="44" priority="48" operator="lessThan">
      <formula>25</formula>
    </cfRule>
  </conditionalFormatting>
  <conditionalFormatting sqref="BP8:BP12">
    <cfRule type="cellIs" dxfId="43" priority="41" operator="greaterThan">
      <formula>74</formula>
    </cfRule>
    <cfRule type="cellIs" dxfId="42" priority="42" operator="between">
      <formula>56</formula>
      <formula>74</formula>
    </cfRule>
    <cfRule type="cellIs" dxfId="41" priority="43" operator="between">
      <formula>25</formula>
      <formula>56</formula>
    </cfRule>
    <cfRule type="cellIs" dxfId="40" priority="44" operator="lessThan">
      <formula>25</formula>
    </cfRule>
  </conditionalFormatting>
  <conditionalFormatting sqref="BR8">
    <cfRule type="cellIs" dxfId="39" priority="37" operator="greaterThan">
      <formula>74</formula>
    </cfRule>
    <cfRule type="cellIs" dxfId="38" priority="38" operator="between">
      <formula>56</formula>
      <formula>74</formula>
    </cfRule>
    <cfRule type="cellIs" dxfId="37" priority="39" operator="between">
      <formula>25</formula>
      <formula>56</formula>
    </cfRule>
    <cfRule type="cellIs" dxfId="36" priority="40" operator="lessThan">
      <formula>25</formula>
    </cfRule>
  </conditionalFormatting>
  <conditionalFormatting sqref="BT8:BT12">
    <cfRule type="cellIs" dxfId="35" priority="33" operator="greaterThan">
      <formula>74</formula>
    </cfRule>
    <cfRule type="cellIs" dxfId="34" priority="34" operator="between">
      <formula>56</formula>
      <formula>74</formula>
    </cfRule>
    <cfRule type="cellIs" dxfId="33" priority="35" operator="between">
      <formula>25</formula>
      <formula>56</formula>
    </cfRule>
    <cfRule type="cellIs" dxfId="32" priority="36" operator="lessThan">
      <formula>25</formula>
    </cfRule>
  </conditionalFormatting>
  <conditionalFormatting sqref="BX8:BX9">
    <cfRule type="cellIs" dxfId="31" priority="29" operator="greaterThan">
      <formula>74</formula>
    </cfRule>
    <cfRule type="cellIs" dxfId="30" priority="30" operator="between">
      <formula>56</formula>
      <formula>74</formula>
    </cfRule>
    <cfRule type="cellIs" dxfId="29" priority="31" operator="between">
      <formula>25</formula>
      <formula>56</formula>
    </cfRule>
    <cfRule type="cellIs" dxfId="28" priority="32" operator="lessThan">
      <formula>25</formula>
    </cfRule>
  </conditionalFormatting>
  <conditionalFormatting sqref="BV8">
    <cfRule type="cellIs" dxfId="27" priority="25" operator="greaterThan">
      <formula>74</formula>
    </cfRule>
    <cfRule type="cellIs" dxfId="26" priority="26" operator="between">
      <formula>56</formula>
      <formula>74</formula>
    </cfRule>
    <cfRule type="cellIs" dxfId="25" priority="27" operator="between">
      <formula>25</formula>
      <formula>56</formula>
    </cfRule>
    <cfRule type="cellIs" dxfId="24" priority="28" operator="lessThan">
      <formula>25</formula>
    </cfRule>
  </conditionalFormatting>
  <conditionalFormatting sqref="AX8:AX15">
    <cfRule type="cellIs" dxfId="23" priority="21" operator="greaterThan">
      <formula>74</formula>
    </cfRule>
    <cfRule type="cellIs" dxfId="22" priority="22" operator="between">
      <formula>56</formula>
      <formula>74</formula>
    </cfRule>
    <cfRule type="cellIs" dxfId="21" priority="23" operator="between">
      <formula>25</formula>
      <formula>56</formula>
    </cfRule>
    <cfRule type="cellIs" dxfId="20" priority="24" operator="lessThan">
      <formula>25</formula>
    </cfRule>
  </conditionalFormatting>
  <conditionalFormatting sqref="AZ8">
    <cfRule type="cellIs" dxfId="19" priority="17" operator="greaterThan">
      <formula>74</formula>
    </cfRule>
    <cfRule type="cellIs" dxfId="18" priority="18" operator="between">
      <formula>56</formula>
      <formula>74</formula>
    </cfRule>
    <cfRule type="cellIs" dxfId="17" priority="19" operator="between">
      <formula>25</formula>
      <formula>56</formula>
    </cfRule>
    <cfRule type="cellIs" dxfId="16" priority="20" operator="lessThan">
      <formula>25</formula>
    </cfRule>
  </conditionalFormatting>
  <conditionalFormatting sqref="BB8">
    <cfRule type="cellIs" dxfId="15" priority="13" operator="greaterThan">
      <formula>74</formula>
    </cfRule>
    <cfRule type="cellIs" dxfId="14" priority="14" operator="between">
      <formula>56</formula>
      <formula>74</formula>
    </cfRule>
    <cfRule type="cellIs" dxfId="13" priority="15" operator="between">
      <formula>25</formula>
      <formula>56</formula>
    </cfRule>
    <cfRule type="cellIs" dxfId="12" priority="16" operator="lessThan">
      <formula>25</formula>
    </cfRule>
  </conditionalFormatting>
  <conditionalFormatting sqref="BD8">
    <cfRule type="cellIs" dxfId="11" priority="9" operator="greaterThan">
      <formula>74</formula>
    </cfRule>
    <cfRule type="cellIs" dxfId="10" priority="10" operator="between">
      <formula>56</formula>
      <formula>74</formula>
    </cfRule>
    <cfRule type="cellIs" dxfId="9" priority="11" operator="between">
      <formula>25</formula>
      <formula>56</formula>
    </cfRule>
    <cfRule type="cellIs" dxfId="8" priority="12" operator="lessThan">
      <formula>25</formula>
    </cfRule>
  </conditionalFormatting>
  <conditionalFormatting sqref="BF8:BF10">
    <cfRule type="cellIs" dxfId="7" priority="5" operator="greaterThan">
      <formula>74</formula>
    </cfRule>
    <cfRule type="cellIs" dxfId="6" priority="6" operator="between">
      <formula>56</formula>
      <formula>74</formula>
    </cfRule>
    <cfRule type="cellIs" dxfId="5" priority="7" operator="between">
      <formula>25</formula>
      <formula>56</formula>
    </cfRule>
    <cfRule type="cellIs" dxfId="4" priority="8" operator="lessThan">
      <formula>25</formula>
    </cfRule>
  </conditionalFormatting>
  <conditionalFormatting sqref="BH8">
    <cfRule type="cellIs" dxfId="3" priority="1" operator="greaterThan">
      <formula>74</formula>
    </cfRule>
    <cfRule type="cellIs" dxfId="2" priority="2" operator="between">
      <formula>56</formula>
      <formula>74</formula>
    </cfRule>
    <cfRule type="cellIs" dxfId="1" priority="3" operator="between">
      <formula>25</formula>
      <formula>56</formula>
    </cfRule>
    <cfRule type="cellIs" dxfId="0" priority="4" operator="lessThan">
      <formula>25</formula>
    </cfRule>
  </conditionalFormatting>
  <pageMargins left="0.7" right="0.7" top="0.75" bottom="0.75" header="0.51180555555555496" footer="0.51180555555555496"/>
  <pageSetup paperSize="9" firstPageNumber="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ESCALA DE SEGUIMIENTO</vt:lpstr>
      <vt:lpstr>SEGUIMIENTO PDI </vt:lpstr>
      <vt:lpstr>CONSOLIDADO</vt:lpstr>
      <vt:lpstr>Hoja7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Planeacion2</dc:creator>
  <cp:lastModifiedBy>Planeacion2</cp:lastModifiedBy>
  <cp:revision>0</cp:revision>
  <dcterms:created xsi:type="dcterms:W3CDTF">2015-07-15T14:06:36Z</dcterms:created>
  <dcterms:modified xsi:type="dcterms:W3CDTF">2015-12-14T15:07:45Z</dcterms:modified>
</cp:coreProperties>
</file>